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2\II.Q_2022\KNL_DD_ZATEPLENI_PODLAHA\2018_Společné povolení_DUR+DSP\PD\F_Soupis_Rozpocet\2 - 220616\F1_SOUPIS_PRACI\"/>
    </mc:Choice>
  </mc:AlternateContent>
  <bookViews>
    <workbookView xWindow="0" yWindow="0" windowWidth="0" windowHeight="0"/>
  </bookViews>
  <sheets>
    <sheet name="Rekapitulace stavby" sheetId="1" r:id="rId1"/>
    <sheet name="VRN - Vedlejší a ostatní ..." sheetId="2" r:id="rId2"/>
    <sheet name="01_00 - Bourání" sheetId="3" r:id="rId3"/>
    <sheet name="01_01 - Architektonicko -..." sheetId="4" r:id="rId4"/>
    <sheet name="IO-01 - Zpevněné a nezpev..." sheetId="5" r:id="rId5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'VRN - Vedlejší a ostatní ...'!$C$121:$K$136</definedName>
    <definedName name="_xlnm.Print_Area" localSheetId="1">'VRN - Vedlejší a ostatní ...'!$C$4:$J$76,'VRN - Vedlejší a ostatní ...'!$C$82:$J$101,'VRN - Vedlejší a ostatní ...'!$C$107:$K$136</definedName>
    <definedName name="_xlnm.Print_Titles" localSheetId="1">'VRN - Vedlejší a ostatní ...'!$121:$121</definedName>
    <definedName name="_xlnm._FilterDatabase" localSheetId="2" hidden="1">'01_00 - Bourání'!$C$128:$K$228</definedName>
    <definedName name="_xlnm.Print_Area" localSheetId="2">'01_00 - Bourání'!$C$4:$J$76,'01_00 - Bourání'!$C$82:$J$108,'01_00 - Bourání'!$C$114:$K$228</definedName>
    <definedName name="_xlnm.Print_Titles" localSheetId="2">'01_00 - Bourání'!$128:$128</definedName>
    <definedName name="_xlnm._FilterDatabase" localSheetId="3" hidden="1">'01_01 - Architektonicko -...'!$C$129:$K$233</definedName>
    <definedName name="_xlnm.Print_Area" localSheetId="3">'01_01 - Architektonicko -...'!$C$4:$J$76,'01_01 - Architektonicko -...'!$C$82:$J$109,'01_01 - Architektonicko -...'!$C$115:$K$233</definedName>
    <definedName name="_xlnm.Print_Titles" localSheetId="3">'01_01 - Architektonicko -...'!$129:$129</definedName>
    <definedName name="_xlnm._FilterDatabase" localSheetId="4" hidden="1">'IO-01 - Zpevněné a nezpev...'!$C$127:$K$258</definedName>
    <definedName name="_xlnm.Print_Area" localSheetId="4">'IO-01 - Zpevněné a nezpev...'!$C$4:$J$76,'IO-01 - Zpevněné a nezpev...'!$C$82:$J$107,'IO-01 - Zpevněné a nezpev...'!$C$113:$K$258</definedName>
    <definedName name="_xlnm.Print_Titles" localSheetId="4">'IO-01 - Zpevněné a nezpev...'!$127:$127</definedName>
  </definedNames>
  <calcPr/>
</workbook>
</file>

<file path=xl/calcChain.xml><?xml version="1.0" encoding="utf-8"?>
<calcChain xmlns="http://schemas.openxmlformats.org/spreadsheetml/2006/main">
  <c i="5" l="1" r="J39"/>
  <c r="J38"/>
  <c i="1" r="AY101"/>
  <c i="5" r="J37"/>
  <c i="1" r="AX101"/>
  <c i="5" r="BI257"/>
  <c r="BH257"/>
  <c r="BG257"/>
  <c r="BE257"/>
  <c r="T257"/>
  <c r="T256"/>
  <c r="R257"/>
  <c r="R256"/>
  <c r="P257"/>
  <c r="P256"/>
  <c r="BI254"/>
  <c r="BH254"/>
  <c r="BG254"/>
  <c r="BE254"/>
  <c r="T254"/>
  <c r="R254"/>
  <c r="P254"/>
  <c r="BI249"/>
  <c r="BH249"/>
  <c r="BG249"/>
  <c r="BE249"/>
  <c r="T249"/>
  <c r="R249"/>
  <c r="P249"/>
  <c r="BI245"/>
  <c r="BH245"/>
  <c r="BG245"/>
  <c r="BE245"/>
  <c r="T245"/>
  <c r="R245"/>
  <c r="P245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28"/>
  <c r="BH228"/>
  <c r="BG228"/>
  <c r="BE228"/>
  <c r="T228"/>
  <c r="R228"/>
  <c r="P228"/>
  <c r="BI223"/>
  <c r="BH223"/>
  <c r="BG223"/>
  <c r="BE223"/>
  <c r="T223"/>
  <c r="R223"/>
  <c r="P223"/>
  <c r="BI218"/>
  <c r="BH218"/>
  <c r="BG218"/>
  <c r="BE218"/>
  <c r="T218"/>
  <c r="R218"/>
  <c r="P218"/>
  <c r="BI211"/>
  <c r="BH211"/>
  <c r="BG211"/>
  <c r="BE211"/>
  <c r="T211"/>
  <c r="R211"/>
  <c r="P211"/>
  <c r="BI207"/>
  <c r="BH207"/>
  <c r="BG207"/>
  <c r="BE207"/>
  <c r="T207"/>
  <c r="R207"/>
  <c r="P207"/>
  <c r="BI203"/>
  <c r="BH203"/>
  <c r="BG203"/>
  <c r="BE203"/>
  <c r="T203"/>
  <c r="R203"/>
  <c r="P203"/>
  <c r="BI199"/>
  <c r="BH199"/>
  <c r="BG199"/>
  <c r="BE199"/>
  <c r="T199"/>
  <c r="R199"/>
  <c r="P199"/>
  <c r="BI197"/>
  <c r="BH197"/>
  <c r="BG197"/>
  <c r="BE197"/>
  <c r="T197"/>
  <c r="R197"/>
  <c r="P197"/>
  <c r="BI193"/>
  <c r="BH193"/>
  <c r="BG193"/>
  <c r="BE193"/>
  <c r="T193"/>
  <c r="R193"/>
  <c r="P193"/>
  <c r="BI187"/>
  <c r="BH187"/>
  <c r="BG187"/>
  <c r="BE187"/>
  <c r="T187"/>
  <c r="R187"/>
  <c r="P187"/>
  <c r="BI185"/>
  <c r="BH185"/>
  <c r="BG185"/>
  <c r="BE185"/>
  <c r="T185"/>
  <c r="R185"/>
  <c r="P185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1"/>
  <c r="BH171"/>
  <c r="BG171"/>
  <c r="BE171"/>
  <c r="T171"/>
  <c r="R171"/>
  <c r="P171"/>
  <c r="BI166"/>
  <c r="BH166"/>
  <c r="BG166"/>
  <c r="BE166"/>
  <c r="T166"/>
  <c r="R166"/>
  <c r="P166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5"/>
  <c r="BH155"/>
  <c r="BG155"/>
  <c r="BE155"/>
  <c r="T155"/>
  <c r="R155"/>
  <c r="P155"/>
  <c r="BI151"/>
  <c r="BH151"/>
  <c r="BG151"/>
  <c r="BE151"/>
  <c r="T151"/>
  <c r="R151"/>
  <c r="P151"/>
  <c r="BI146"/>
  <c r="BH146"/>
  <c r="BG146"/>
  <c r="BE146"/>
  <c r="T146"/>
  <c r="R146"/>
  <c r="P146"/>
  <c r="BI142"/>
  <c r="BH142"/>
  <c r="BG142"/>
  <c r="BE142"/>
  <c r="T142"/>
  <c r="R142"/>
  <c r="P142"/>
  <c r="BI140"/>
  <c r="BH140"/>
  <c r="BG140"/>
  <c r="BE140"/>
  <c r="T140"/>
  <c r="R140"/>
  <c r="P140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J124"/>
  <c r="F124"/>
  <c r="F122"/>
  <c r="E120"/>
  <c r="J93"/>
  <c r="F93"/>
  <c r="F91"/>
  <c r="E89"/>
  <c r="J26"/>
  <c r="E26"/>
  <c r="J94"/>
  <c r="J25"/>
  <c r="J20"/>
  <c r="E20"/>
  <c r="F125"/>
  <c r="J19"/>
  <c r="J14"/>
  <c r="J91"/>
  <c r="E7"/>
  <c r="E85"/>
  <c i="4" r="J39"/>
  <c r="J38"/>
  <c i="1" r="AY99"/>
  <c i="4" r="J37"/>
  <c i="1" r="AX99"/>
  <c i="4"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7"/>
  <c r="BH197"/>
  <c r="BG197"/>
  <c r="BE197"/>
  <c r="T197"/>
  <c r="R197"/>
  <c r="P197"/>
  <c r="BI195"/>
  <c r="BH195"/>
  <c r="BG195"/>
  <c r="BE195"/>
  <c r="T195"/>
  <c r="R195"/>
  <c r="P195"/>
  <c r="BI192"/>
  <c r="BH192"/>
  <c r="BG192"/>
  <c r="BE192"/>
  <c r="T192"/>
  <c r="T191"/>
  <c r="R192"/>
  <c r="R191"/>
  <c r="P192"/>
  <c r="P191"/>
  <c r="BI188"/>
  <c r="BH188"/>
  <c r="BG188"/>
  <c r="BE188"/>
  <c r="T188"/>
  <c r="T187"/>
  <c r="R188"/>
  <c r="R187"/>
  <c r="P188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5"/>
  <c r="BH165"/>
  <c r="BG165"/>
  <c r="BE165"/>
  <c r="T165"/>
  <c r="R165"/>
  <c r="P165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0"/>
  <c r="BH140"/>
  <c r="BG140"/>
  <c r="BE140"/>
  <c r="T140"/>
  <c r="R140"/>
  <c r="P140"/>
  <c r="BI133"/>
  <c r="BH133"/>
  <c r="BG133"/>
  <c r="BE133"/>
  <c r="T133"/>
  <c r="T132"/>
  <c r="R133"/>
  <c r="R132"/>
  <c r="P133"/>
  <c r="P132"/>
  <c r="J126"/>
  <c r="F126"/>
  <c r="F124"/>
  <c r="E122"/>
  <c r="J93"/>
  <c r="F93"/>
  <c r="F91"/>
  <c r="E89"/>
  <c r="J26"/>
  <c r="E26"/>
  <c r="J127"/>
  <c r="J25"/>
  <c r="J20"/>
  <c r="E20"/>
  <c r="F127"/>
  <c r="J19"/>
  <c r="J14"/>
  <c r="J124"/>
  <c r="E7"/>
  <c r="E118"/>
  <c i="3" r="J39"/>
  <c r="J38"/>
  <c i="1" r="AY98"/>
  <c i="3" r="J37"/>
  <c i="1" r="AX98"/>
  <c i="3" r="BI220"/>
  <c r="BH220"/>
  <c r="BG220"/>
  <c r="BE220"/>
  <c r="T220"/>
  <c r="T219"/>
  <c r="R220"/>
  <c r="R219"/>
  <c r="P220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2"/>
  <c r="BH202"/>
  <c r="BG202"/>
  <c r="BE202"/>
  <c r="T202"/>
  <c r="R202"/>
  <c r="P202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77"/>
  <c r="BH177"/>
  <c r="BG177"/>
  <c r="BE177"/>
  <c r="T177"/>
  <c r="R177"/>
  <c r="P177"/>
  <c r="BI172"/>
  <c r="BH172"/>
  <c r="BG172"/>
  <c r="BE172"/>
  <c r="T172"/>
  <c r="R172"/>
  <c r="P172"/>
  <c r="BI166"/>
  <c r="BH166"/>
  <c r="BG166"/>
  <c r="BE166"/>
  <c r="T166"/>
  <c r="R166"/>
  <c r="P166"/>
  <c r="BI164"/>
  <c r="BH164"/>
  <c r="BG164"/>
  <c r="BE164"/>
  <c r="T164"/>
  <c r="R164"/>
  <c r="P164"/>
  <c r="BI159"/>
  <c r="BH159"/>
  <c r="BG159"/>
  <c r="BE159"/>
  <c r="T159"/>
  <c r="R159"/>
  <c r="P159"/>
  <c r="BI154"/>
  <c r="BH154"/>
  <c r="BG154"/>
  <c r="BE154"/>
  <c r="T154"/>
  <c r="R154"/>
  <c r="P154"/>
  <c r="BI150"/>
  <c r="BH150"/>
  <c r="BG150"/>
  <c r="BE150"/>
  <c r="T150"/>
  <c r="R150"/>
  <c r="P150"/>
  <c r="BI145"/>
  <c r="BH145"/>
  <c r="BG145"/>
  <c r="BE145"/>
  <c r="T145"/>
  <c r="T144"/>
  <c r="R145"/>
  <c r="R144"/>
  <c r="P145"/>
  <c r="P144"/>
  <c r="BI139"/>
  <c r="BH139"/>
  <c r="BG139"/>
  <c r="BE139"/>
  <c r="T139"/>
  <c r="R139"/>
  <c r="P139"/>
  <c r="BI132"/>
  <c r="BH132"/>
  <c r="BG132"/>
  <c r="BE132"/>
  <c r="T132"/>
  <c r="R132"/>
  <c r="P132"/>
  <c r="J125"/>
  <c r="F125"/>
  <c r="F123"/>
  <c r="E121"/>
  <c r="J93"/>
  <c r="F93"/>
  <c r="F91"/>
  <c r="E89"/>
  <c r="J26"/>
  <c r="E26"/>
  <c r="J126"/>
  <c r="J25"/>
  <c r="J20"/>
  <c r="E20"/>
  <c r="F126"/>
  <c r="J19"/>
  <c r="J14"/>
  <c r="J123"/>
  <c r="E7"/>
  <c r="E85"/>
  <c i="2" r="J39"/>
  <c r="J38"/>
  <c i="1" r="AY96"/>
  <c i="2" r="J37"/>
  <c i="1" r="AX96"/>
  <c i="2"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J118"/>
  <c r="F118"/>
  <c r="F116"/>
  <c r="E114"/>
  <c r="J93"/>
  <c r="F93"/>
  <c r="F91"/>
  <c r="E89"/>
  <c r="J26"/>
  <c r="E26"/>
  <c r="J94"/>
  <c r="J25"/>
  <c r="J20"/>
  <c r="E20"/>
  <c r="F119"/>
  <c r="J19"/>
  <c r="J14"/>
  <c r="J91"/>
  <c r="E7"/>
  <c r="E110"/>
  <c i="1" r="L90"/>
  <c r="AM90"/>
  <c r="AM89"/>
  <c r="L89"/>
  <c r="AM87"/>
  <c r="L87"/>
  <c r="L85"/>
  <c r="L84"/>
  <c r="AS95"/>
  <c i="2" r="J135"/>
  <c r="BK133"/>
  <c r="J131"/>
  <c r="J127"/>
  <c i="3" r="BK213"/>
  <c r="J192"/>
  <c r="J145"/>
  <c r="BK202"/>
  <c r="J194"/>
  <c r="J166"/>
  <c r="J220"/>
  <c r="J210"/>
  <c r="BK194"/>
  <c r="BK150"/>
  <c r="BK210"/>
  <c r="J159"/>
  <c i="4" r="J230"/>
  <c r="BK200"/>
  <c r="BK184"/>
  <c r="J165"/>
  <c r="BK223"/>
  <c r="BK214"/>
  <c r="BK208"/>
  <c r="J195"/>
  <c r="BK172"/>
  <c r="J159"/>
  <c r="J228"/>
  <c r="J223"/>
  <c r="J212"/>
  <c r="J202"/>
  <c r="BK185"/>
  <c r="J170"/>
  <c r="BK159"/>
  <c r="BK151"/>
  <c r="J149"/>
  <c r="J145"/>
  <c r="J133"/>
  <c i="5" r="J238"/>
  <c r="BK199"/>
  <c r="BK177"/>
  <c r="J151"/>
  <c r="J207"/>
  <c r="J193"/>
  <c r="BK133"/>
  <c r="BK233"/>
  <c r="J218"/>
  <c r="BK185"/>
  <c r="BK179"/>
  <c r="J172"/>
  <c r="BK159"/>
  <c r="BK140"/>
  <c r="BK238"/>
  <c r="BK207"/>
  <c r="J185"/>
  <c r="J161"/>
  <c r="J140"/>
  <c i="2" r="F39"/>
  <c r="J129"/>
  <c r="J125"/>
  <c i="3" r="J196"/>
  <c r="BK159"/>
  <c r="BK206"/>
  <c r="BK192"/>
  <c r="BK154"/>
  <c r="J217"/>
  <c r="J206"/>
  <c r="BK191"/>
  <c r="BK139"/>
  <c r="BK177"/>
  <c r="J139"/>
  <c i="4" r="J218"/>
  <c r="BK202"/>
  <c r="J186"/>
  <c r="J167"/>
  <c r="J221"/>
  <c r="J210"/>
  <c r="BK204"/>
  <c r="BK186"/>
  <c r="J161"/>
  <c r="BK228"/>
  <c r="BK225"/>
  <c r="J216"/>
  <c r="J204"/>
  <c r="J192"/>
  <c r="J179"/>
  <c r="BK161"/>
  <c r="J151"/>
  <c r="BK147"/>
  <c r="J140"/>
  <c i="5" r="J257"/>
  <c r="J245"/>
  <c r="BK218"/>
  <c r="BK172"/>
  <c r="BK146"/>
  <c r="J211"/>
  <c r="BK197"/>
  <c r="J166"/>
  <c r="BK245"/>
  <c r="BK223"/>
  <c r="BK211"/>
  <c r="J171"/>
  <c r="BK142"/>
  <c r="BK193"/>
  <c r="J159"/>
  <c r="BK131"/>
  <c i="1" r="AS100"/>
  <c i="2" r="BK135"/>
  <c r="BK131"/>
  <c r="BK127"/>
  <c i="3" r="BK220"/>
  <c r="J202"/>
  <c r="BK164"/>
  <c r="BK215"/>
  <c r="J198"/>
  <c r="J177"/>
  <c r="J150"/>
  <c r="J213"/>
  <c r="BK198"/>
  <c r="J154"/>
  <c r="BK217"/>
  <c r="J164"/>
  <c i="4" r="J232"/>
  <c r="BK212"/>
  <c r="BK197"/>
  <c r="J175"/>
  <c r="BK232"/>
  <c r="BK216"/>
  <c r="BK206"/>
  <c r="BK192"/>
  <c r="BK175"/>
  <c r="BK167"/>
  <c r="J153"/>
  <c r="J227"/>
  <c r="BK218"/>
  <c r="J206"/>
  <c r="J197"/>
  <c r="BK188"/>
  <c r="J172"/>
  <c r="BK157"/>
  <c r="BK149"/>
  <c r="BK145"/>
  <c r="BK133"/>
  <c i="5" r="BK249"/>
  <c r="J179"/>
  <c r="BK161"/>
  <c r="J131"/>
  <c r="J249"/>
  <c r="J199"/>
  <c r="J135"/>
  <c r="BK228"/>
  <c r="BK187"/>
  <c r="J163"/>
  <c r="BK151"/>
  <c r="BK257"/>
  <c r="J228"/>
  <c r="BK203"/>
  <c r="J177"/>
  <c r="J146"/>
  <c r="BK135"/>
  <c i="1" r="AS97"/>
  <c i="2" r="J133"/>
  <c r="BK129"/>
  <c r="BK125"/>
  <c i="3" r="J208"/>
  <c r="BK166"/>
  <c r="BK132"/>
  <c r="BK208"/>
  <c r="BK196"/>
  <c r="J172"/>
  <c r="BK145"/>
  <c r="J215"/>
  <c r="BK172"/>
  <c r="J132"/>
  <c r="J191"/>
  <c i="4" r="J225"/>
  <c r="BK210"/>
  <c r="J188"/>
  <c r="BK179"/>
  <c r="BK230"/>
  <c r="J214"/>
  <c r="J200"/>
  <c r="J185"/>
  <c r="BK170"/>
  <c r="J157"/>
  <c r="BK227"/>
  <c r="BK221"/>
  <c r="J208"/>
  <c r="BK195"/>
  <c r="J184"/>
  <c r="BK165"/>
  <c r="BK153"/>
  <c r="J147"/>
  <c r="BK140"/>
  <c i="5" r="J254"/>
  <c r="J235"/>
  <c r="J181"/>
  <c r="BK163"/>
  <c r="BK254"/>
  <c r="J203"/>
  <c r="BK181"/>
  <c r="J155"/>
  <c r="BK235"/>
  <c r="J197"/>
  <c r="BK166"/>
  <c r="BK155"/>
  <c r="J133"/>
  <c r="J233"/>
  <c r="J223"/>
  <c r="J187"/>
  <c r="BK171"/>
  <c r="J142"/>
  <c i="2" l="1" r="T124"/>
  <c r="T123"/>
  <c r="T122"/>
  <c i="3" r="R131"/>
  <c r="BK149"/>
  <c r="J149"/>
  <c r="J102"/>
  <c r="BK193"/>
  <c r="J193"/>
  <c r="J103"/>
  <c r="P205"/>
  <c r="R212"/>
  <c i="4" r="R139"/>
  <c r="R131"/>
  <c r="R169"/>
  <c r="R174"/>
  <c r="P194"/>
  <c r="P190"/>
  <c r="R220"/>
  <c i="5" r="BK130"/>
  <c r="BK170"/>
  <c r="J170"/>
  <c r="J101"/>
  <c r="P176"/>
  <c r="BK198"/>
  <c r="J198"/>
  <c r="J104"/>
  <c r="BK237"/>
  <c r="J237"/>
  <c r="J105"/>
  <c i="2" r="R124"/>
  <c r="R123"/>
  <c r="R122"/>
  <c i="3" r="T131"/>
  <c r="T149"/>
  <c r="P193"/>
  <c r="BK205"/>
  <c r="J205"/>
  <c r="J105"/>
  <c r="BK212"/>
  <c r="J212"/>
  <c r="J106"/>
  <c i="4" r="T139"/>
  <c r="T131"/>
  <c r="T130"/>
  <c r="T169"/>
  <c r="P174"/>
  <c r="T194"/>
  <c r="T190"/>
  <c r="T220"/>
  <c i="5" r="R130"/>
  <c r="BK176"/>
  <c r="J176"/>
  <c r="J102"/>
  <c r="BK192"/>
  <c r="J192"/>
  <c r="J103"/>
  <c r="T192"/>
  <c r="T198"/>
  <c r="T237"/>
  <c i="2" r="P124"/>
  <c r="P123"/>
  <c r="P122"/>
  <c i="1" r="AU96"/>
  <c i="3" r="BK131"/>
  <c r="J131"/>
  <c r="J100"/>
  <c r="R149"/>
  <c r="T193"/>
  <c r="T205"/>
  <c r="T212"/>
  <c i="4" r="P139"/>
  <c r="P131"/>
  <c r="P130"/>
  <c i="1" r="AU99"/>
  <c i="4" r="P169"/>
  <c r="BK174"/>
  <c r="J174"/>
  <c r="J103"/>
  <c r="BK194"/>
  <c r="J194"/>
  <c r="J107"/>
  <c r="BK220"/>
  <c r="J220"/>
  <c r="J108"/>
  <c i="5" r="T130"/>
  <c r="R170"/>
  <c r="R176"/>
  <c r="R192"/>
  <c r="P198"/>
  <c r="P237"/>
  <c i="2" r="BK124"/>
  <c r="J124"/>
  <c r="J100"/>
  <c i="3" r="P131"/>
  <c r="P149"/>
  <c r="R193"/>
  <c r="R205"/>
  <c r="R204"/>
  <c r="P212"/>
  <c i="4" r="BK139"/>
  <c r="J139"/>
  <c r="J101"/>
  <c r="BK169"/>
  <c r="J169"/>
  <c r="J102"/>
  <c r="T174"/>
  <c r="R194"/>
  <c r="R190"/>
  <c r="P220"/>
  <c i="5" r="P130"/>
  <c r="P129"/>
  <c r="P128"/>
  <c i="1" r="AU101"/>
  <c i="5" r="P170"/>
  <c r="T170"/>
  <c r="T176"/>
  <c r="P192"/>
  <c r="R198"/>
  <c r="R237"/>
  <c i="3" r="BK219"/>
  <c r="J219"/>
  <c r="J107"/>
  <c i="4" r="BK132"/>
  <c r="J132"/>
  <c r="J100"/>
  <c r="BK187"/>
  <c r="J187"/>
  <c r="J104"/>
  <c i="3" r="BK144"/>
  <c r="J144"/>
  <c r="J101"/>
  <c i="4" r="BK191"/>
  <c r="J191"/>
  <c r="J106"/>
  <c i="5" r="BK256"/>
  <c r="J256"/>
  <c r="J106"/>
  <c r="F94"/>
  <c r="BF140"/>
  <c r="BF142"/>
  <c r="BF179"/>
  <c r="BF181"/>
  <c r="BF185"/>
  <c r="BF218"/>
  <c r="BF223"/>
  <c r="BF228"/>
  <c r="BF254"/>
  <c r="BF257"/>
  <c r="E116"/>
  <c r="J122"/>
  <c r="BF131"/>
  <c r="BF146"/>
  <c r="BF159"/>
  <c r="BF166"/>
  <c r="BF171"/>
  <c r="BF172"/>
  <c r="BF203"/>
  <c r="BF235"/>
  <c r="J125"/>
  <c r="BF133"/>
  <c r="BF151"/>
  <c r="BF163"/>
  <c r="BF187"/>
  <c r="BF197"/>
  <c r="BF199"/>
  <c r="BF207"/>
  <c r="BF211"/>
  <c r="BF238"/>
  <c r="BF245"/>
  <c r="BF249"/>
  <c r="BF135"/>
  <c r="BF155"/>
  <c r="BF161"/>
  <c r="BF177"/>
  <c r="BF193"/>
  <c r="BF233"/>
  <c i="4" r="E85"/>
  <c r="J91"/>
  <c r="F94"/>
  <c r="J94"/>
  <c r="BF133"/>
  <c r="BF140"/>
  <c r="BF145"/>
  <c r="BF147"/>
  <c r="BF149"/>
  <c r="BF151"/>
  <c r="BF161"/>
  <c r="BF165"/>
  <c r="BF185"/>
  <c r="BF208"/>
  <c r="BF212"/>
  <c r="BF216"/>
  <c r="BF218"/>
  <c r="BF223"/>
  <c r="BF225"/>
  <c r="BF227"/>
  <c r="BF228"/>
  <c r="BF153"/>
  <c r="BF157"/>
  <c r="BF175"/>
  <c r="BF179"/>
  <c r="BF186"/>
  <c r="BF188"/>
  <c r="BF195"/>
  <c r="BF200"/>
  <c r="BF206"/>
  <c r="BF210"/>
  <c r="BF159"/>
  <c r="BF167"/>
  <c r="BF170"/>
  <c r="BF172"/>
  <c r="BF184"/>
  <c r="BF192"/>
  <c r="BF197"/>
  <c r="BF202"/>
  <c r="BF204"/>
  <c r="BF214"/>
  <c r="BF221"/>
  <c r="BF230"/>
  <c r="BF232"/>
  <c i="3" r="E117"/>
  <c r="BF132"/>
  <c r="BF154"/>
  <c r="BF159"/>
  <c r="BF177"/>
  <c r="BF191"/>
  <c r="J91"/>
  <c r="F94"/>
  <c r="BF145"/>
  <c r="BF150"/>
  <c r="BF206"/>
  <c r="BF208"/>
  <c r="J94"/>
  <c r="BF139"/>
  <c r="BF166"/>
  <c r="BF172"/>
  <c r="BF198"/>
  <c r="BF202"/>
  <c r="BF213"/>
  <c r="BF215"/>
  <c r="BF217"/>
  <c r="BF164"/>
  <c r="BF192"/>
  <c r="BF194"/>
  <c r="BF196"/>
  <c r="BF210"/>
  <c r="BF220"/>
  <c i="2" r="E85"/>
  <c r="F94"/>
  <c r="J116"/>
  <c r="J119"/>
  <c r="BF125"/>
  <c r="BF127"/>
  <c r="BF129"/>
  <c r="BF131"/>
  <c r="BF133"/>
  <c r="BF135"/>
  <c i="1" r="BD96"/>
  <c i="2" r="F37"/>
  <c i="1" r="BB96"/>
  <c r="BB95"/>
  <c r="AX95"/>
  <c i="3" r="F39"/>
  <c i="1" r="BD98"/>
  <c i="5" r="J35"/>
  <c i="1" r="AV101"/>
  <c r="AU95"/>
  <c r="AU100"/>
  <c i="2" r="F38"/>
  <c i="1" r="BC96"/>
  <c r="BC95"/>
  <c r="AY95"/>
  <c r="AS94"/>
  <c r="BD95"/>
  <c i="3" r="F37"/>
  <c i="1" r="BB98"/>
  <c i="4" r="F35"/>
  <c i="1" r="AZ99"/>
  <c i="4" r="F39"/>
  <c i="1" r="BD99"/>
  <c i="5" r="F35"/>
  <c i="1" r="AZ101"/>
  <c r="AZ100"/>
  <c r="AV100"/>
  <c i="5" r="F37"/>
  <c i="1" r="BB101"/>
  <c r="BB100"/>
  <c r="AX100"/>
  <c i="2" r="F35"/>
  <c i="1" r="AZ96"/>
  <c r="AZ95"/>
  <c r="AV95"/>
  <c i="2" r="J35"/>
  <c i="1" r="AV96"/>
  <c i="3" r="F35"/>
  <c i="1" r="AZ98"/>
  <c i="3" r="F38"/>
  <c i="1" r="BC98"/>
  <c i="4" r="J35"/>
  <c i="1" r="AV99"/>
  <c i="4" r="F37"/>
  <c i="1" r="BB99"/>
  <c i="5" r="F38"/>
  <c i="1" r="BC101"/>
  <c r="BC100"/>
  <c r="AY100"/>
  <c i="5" r="F39"/>
  <c i="1" r="BD101"/>
  <c r="BD100"/>
  <c i="3" r="J35"/>
  <c i="1" r="AV98"/>
  <c i="4" r="F38"/>
  <c i="1" r="BC99"/>
  <c i="4" l="1" r="R130"/>
  <c i="3" r="P130"/>
  <c r="T130"/>
  <c i="5" r="BK129"/>
  <c r="BK128"/>
  <c r="J128"/>
  <c i="3" r="P204"/>
  <c r="R130"/>
  <c r="R129"/>
  <c i="5" r="T129"/>
  <c r="T128"/>
  <c i="3" r="T204"/>
  <c i="5" r="R129"/>
  <c r="R128"/>
  <c i="3" r="BK204"/>
  <c r="J204"/>
  <c r="J104"/>
  <c i="4" r="BK131"/>
  <c r="J131"/>
  <c r="J99"/>
  <c i="5" r="J130"/>
  <c r="J100"/>
  <c i="4" r="BK190"/>
  <c r="J190"/>
  <c r="J105"/>
  <c i="2" r="BK123"/>
  <c r="J123"/>
  <c r="J99"/>
  <c i="3" r="BK130"/>
  <c r="J130"/>
  <c r="J99"/>
  <c r="F36"/>
  <c i="1" r="BA98"/>
  <c i="5" r="J36"/>
  <c i="1" r="AW101"/>
  <c r="AT101"/>
  <c i="5" r="J32"/>
  <c i="1" r="AG101"/>
  <c r="AG100"/>
  <c i="2" r="F36"/>
  <c i="1" r="BA96"/>
  <c r="BA95"/>
  <c r="AW95"/>
  <c r="AT95"/>
  <c r="BC97"/>
  <c r="AY97"/>
  <c r="AZ97"/>
  <c r="AV97"/>
  <c i="4" r="J36"/>
  <c i="1" r="AW99"/>
  <c r="AT99"/>
  <c i="2" r="J36"/>
  <c i="1" r="AW96"/>
  <c r="AT96"/>
  <c r="BB97"/>
  <c r="AX97"/>
  <c r="BD97"/>
  <c i="4" r="F36"/>
  <c i="1" r="BA99"/>
  <c i="3" r="J36"/>
  <c i="1" r="AW98"/>
  <c r="AT98"/>
  <c i="5" r="F36"/>
  <c i="1" r="BA101"/>
  <c r="BA100"/>
  <c r="AW100"/>
  <c r="AT100"/>
  <c r="AN100"/>
  <c i="3" l="1" r="T129"/>
  <c r="P129"/>
  <c i="1" r="AU98"/>
  <c i="2" r="BK122"/>
  <c r="J122"/>
  <c r="J98"/>
  <c i="4" r="BK130"/>
  <c r="J130"/>
  <c r="J98"/>
  <c i="5" r="J98"/>
  <c r="J129"/>
  <c r="J99"/>
  <c i="3" r="BK129"/>
  <c r="J129"/>
  <c r="J98"/>
  <c i="5" r="J41"/>
  <c i="1" r="AN101"/>
  <c r="BA97"/>
  <c r="AW97"/>
  <c r="AT97"/>
  <c r="AU97"/>
  <c r="AU94"/>
  <c r="BB94"/>
  <c r="W31"/>
  <c r="AZ94"/>
  <c r="W29"/>
  <c r="BC94"/>
  <c r="AY94"/>
  <c r="BD94"/>
  <c r="W33"/>
  <c i="4" l="1" r="J32"/>
  <c i="1" r="AG99"/>
  <c i="3" r="J32"/>
  <c i="1" r="AG98"/>
  <c i="2" r="J32"/>
  <c i="1" r="AG96"/>
  <c r="AG95"/>
  <c r="BA94"/>
  <c r="W30"/>
  <c r="W32"/>
  <c r="AX94"/>
  <c r="AV94"/>
  <c r="AK29"/>
  <c l="1" r="AN95"/>
  <c i="2" r="J41"/>
  <c i="3" r="J41"/>
  <c i="4" r="J41"/>
  <c i="1" r="AN99"/>
  <c r="AN96"/>
  <c r="AN98"/>
  <c r="AG97"/>
  <c r="AW94"/>
  <c r="AK30"/>
  <c l="1" r="AN97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<sst xmlns="http://schemas.openxmlformats.org/spreadsheetml/2006/main">
  <si>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</si>
  <si>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</si>
  <si>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</si>
  <si>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</si>
  <si>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{94634143-3859-4f48-bb5c-12b29ac7d6e1}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</si>
  <si>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</si>
  <si>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</si>
  <si>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</si>
  <si>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</si>
  <si>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</si>
  <si>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</si>
  <si>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</si>
  <si>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</si>
  <si>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</si>
  <si>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</si>
  <si>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</si>
  <si>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</si>
  <si>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Trojlístek Kamenice nad Lipou – oprava podlah a izolací</t>
  </si>
  <si>
    <t>KSO:</t>
  </si>
  <si>
    <t>8017613</t>
  </si>
  <si>
    <t>CC-CZ:</t>
  </si>
  <si>
    <t>Místo:</t>
  </si>
  <si>
    <t>Kamenice nad Lipou, ul. Vítězslava Nováka</t>
  </si>
  <si>
    <t>Datum:</t>
  </si>
  <si>
    <t>3. 6. 2022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</si>
  <si>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</si>
  <si>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</si>
  <si>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</si>
  <si>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</si>
  <si>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</si>
  <si>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</si>
  <si>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</si>
  <si>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</si>
  <si>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</si>
  <si>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</si>
  <si>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</si>
  <si>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</si>
  <si>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</si>
  <si>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Zpracovatel:</t>
  </si>
  <si>
    <t xml:space="preserve"> 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</si>
  <si>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</si>
  <si>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</si>
  <si>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</si>
  <si>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</si>
  <si>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</si>
  <si>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</si>
  <si>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</si>
  <si>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</si>
  <si>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</si>
  <si>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</si>
  <si>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</si>
  <si>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</si>
  <si>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</si>
  <si>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</si>
  <si>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</si>
  <si>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</si>
  <si>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</si>
  <si>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</si>
  <si>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</si>
  <si>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</si>
  <si>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</si>
  <si>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</si>
  <si>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</si>
  <si>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</si>
  <si>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</si>
  <si>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</si>
  <si>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</si>
  <si>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</si>
  <si>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</si>
  <si>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</si>
  <si>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</si>
  <si>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</si>
  <si>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</si>
  <si>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</si>
  <si>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</si>
  <si>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</si>
  <si>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</si>
  <si>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</si>
  <si>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</si>
  <si>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</si>
  <si>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</si>
  <si>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</si>
  <si>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</si>
  <si>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</si>
  <si>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</si>
  <si>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</si>
  <si>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</si>
  <si>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</si>
  <si>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</si>
  <si>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</si>
  <si>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{65dafbfc-5f14-461b-a234-5e7dbcd432a7}</t>
  </si>
  <si>
    <t>8019912</t>
  </si>
  <si>
    <t>/</t>
  </si>
  <si>
    <t>Vedlejší a ostatní náklady</t>
  </si>
  <si>
    <t>Soupis</t>
  </si>
  <si>
    <t>2</t>
  </si>
  <si>
    <t>{52505041-b58c-48b7-8fa4-2c9fb18d6d6d}</t>
  </si>
  <si>
    <t>SO-01</t>
  </si>
  <si>
    <t>Dětský domov</t>
  </si>
  <si>
    <t>STA</t>
  </si>
  <si>
    <t>{be42ce11-ad23-4ac6-b79f-c0c5a86b3e67}</t>
  </si>
  <si>
    <t>01_00</t>
  </si>
  <si>
    <t>Bourání</t>
  </si>
  <si>
    <t>{75ce6ba4-2f33-4c3e-be64-db041260d2b3}</t>
  </si>
  <si>
    <t>01_01</t>
  </si>
  <si>
    <t>Architektonicko - stavební řešení</t>
  </si>
  <si>
    <t>{ac67364d-85e5-4330-b334-25dad587e860}</t>
  </si>
  <si>
    <t>IO-01</t>
  </si>
  <si>
    <t>Zpevněné a nezpevněné plochy</t>
  </si>
  <si>
    <t>ING</t>
  </si>
  <si>
    <t>{15f29f98-bbad-404a-b69d-8c1543fa9ea2}</t>
  </si>
  <si>
    <t>{bc1075ce-5b3b-4f84-8e03-8c8e6d3816fb}</t>
  </si>
  <si>
    <t>KRYCÍ LIST SOUPISU PRACÍ</t>
  </si>
  <si>
    <t>Objekt:</t>
  </si>
  <si>
    <t>VRN - Vedlejší a ostatní rozpočtové náklady</t>
  </si>
  <si>
    <t>Soupis:</t>
  </si>
  <si>
    <t>VRN - Vedlejší a ostatní náklady</t>
  </si>
  <si>
    <t xml:space="preserve">- U veškerých dodávek a výrobků bude do ceny zahrnuta jejich montáž vč. dodávky potřebného kotvení, doplňkového materiálu, staveništní a mimo staveništní dopravy v případě že tyto činnosti nejsou oceněny v samostatných položkách jednotlivých částí soupisu prací. U vybraných výrobků je nutné do ceny díla zahrnout zpracování dodavatelské případně výrobní dokumentace, dále výrobu prototypů, provádění barevného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soupisu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stavební, provozní a inženýrské objekty v zakázce, rovněž i pro všechny etapy výstavby. 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</si>
  <si>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</si>
  <si>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</si>
  <si>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</si>
  <si>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</si>
  <si>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</si>
  <si>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</si>
  <si>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</si>
  <si>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</si>
  <si>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</si>
  <si>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</si>
  <si>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</si>
  <si>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</si>
  <si>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</si>
  <si>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</si>
  <si>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</si>
  <si>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</si>
  <si>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</si>
  <si>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</si>
  <si>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</si>
  <si>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</si>
  <si>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</si>
  <si>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</si>
  <si>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</si>
  <si>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</si>
  <si>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</si>
  <si>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K</t>
  </si>
  <si>
    <t>0101</t>
  </si>
  <si>
    <t>Zařízení staveniště, BOZP</t>
  </si>
  <si>
    <t>kpl</t>
  </si>
  <si>
    <t>1394522077</t>
  </si>
  <si>
    <t>PP</t>
  </si>
  <si>
    <t>Veškeré náklady a činnosti související s vybudováním, provozem a likvidací staveniště, včetně zajištění připojení na elektrickou energii, vodu a odvodnění staveniště, provádění každodenního hrubého úklidu staveniště a průběžné likvidace vznikajících odpadů oprávněnou osobou. Čištění a úklid příjezdových a přístupových komunikací.
Standardní prvky BOZP (oplocení staveniště, mobilní oplocení, výstražné značení, přechody výkopů vč. oplocení, zábradlí, atd - vč. jejich dodávky, montáže, údržby a demontáže, resp. likvidace) a povinosti vyplývající z plánu BOZP vč. připomínek příslušných úřadů.</t>
  </si>
  <si>
    <t>0104</t>
  </si>
  <si>
    <t>Poskytnutí zařízení staveniště (jeho části) pro umožnění činnosti TDS, AD, SÚ, atd. po dobu výstavby.</t>
  </si>
  <si>
    <t>1596164259</t>
  </si>
  <si>
    <t>Poskytnutí krytého, čistého prostoru včetně vybavení pracovním stolem a 4 židlemi (např. stavební buňka - kancelář stavby, místnost v objektu, ...)</t>
  </si>
  <si>
    <t>3</t>
  </si>
  <si>
    <t>0401</t>
  </si>
  <si>
    <t>Projektová dokumentace skutečného provedení</t>
  </si>
  <si>
    <t>-1773495778</t>
  </si>
  <si>
    <t>Projektová dokumentace skutečného provedení 3x tištěně a 1x elektronicky na CD</t>
  </si>
  <si>
    <t>0505</t>
  </si>
  <si>
    <t>Kompletace dokladové části stavby k předání a převzetí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</si>
  <si>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</si>
  <si>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</si>
  <si>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5</t>
  </si>
  <si>
    <t>0601</t>
  </si>
  <si>
    <t xml:space="preserve">Zpracování a předložení harmonogramů </t>
  </si>
  <si>
    <t>1477048399</t>
  </si>
  <si>
    <t xml:space="preserve">Náklady na vyhotovení a předložení finančního a časového harmonogramu prací a plnění před podpisem smlouvy. </t>
  </si>
  <si>
    <t>6</t>
  </si>
  <si>
    <t>0608</t>
  </si>
  <si>
    <t>Zkoušky toxicity jednotlivých druhů odpadů vzniklých na stavbě - výluhem</t>
  </si>
  <si>
    <t>soubor</t>
  </si>
  <si>
    <t>618514256</t>
  </si>
  <si>
    <t>Zkoušky akutní toxicity s naředěním vodním výluhem odpadu dle přílohy č.10 vyhl. 294/2005 Sb. dle tabulky 10.1. a 10.2..</t>
  </si>
  <si>
    <t>SO-01 - Dětský domov</t>
  </si>
  <si>
    <t>01_00 - Bourání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</si>
  <si>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C.1.0 Technická zpráva (D.1.1, D1.2) 1.1.1 Půdorys 1.NP – stávající stav + bourání 1.1.2 Řez A-A' – stávající stav + bourání 1.1.3 Pohledy – stávající stav + bourání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</si>
  <si>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</si>
  <si>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</si>
  <si>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</si>
  <si>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</si>
  <si>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</si>
  <si>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</si>
  <si>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</si>
  <si>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</si>
  <si>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764 - Konstrukce klempířské</t>
  </si>
  <si>
    <t>HSV</t>
  </si>
  <si>
    <t>Práce a dodávky HSV</t>
  </si>
  <si>
    <t>Zemní práce</t>
  </si>
  <si>
    <t>131213701</t>
  </si>
  <si>
    <t>Hloubení nezapažených jam v soudržných horninách třídy těžitelnosti I skupiny 3 ručně</t>
  </si>
  <si>
    <t>m3</t>
  </si>
  <si>
    <t>CS ÚRS 2022 01</t>
  </si>
  <si>
    <t>-252571411</t>
  </si>
  <si>
    <t>Hloubení nezapažených jam ručně s urovnáním dna do předepsaného profilu a spádu v hornině třídy těžitelnosti I skupiny 3 soudržných</t>
  </si>
  <si>
    <t>VV</t>
  </si>
  <si>
    <t>D6</t>
  </si>
  <si>
    <t>1*1*0,6</t>
  </si>
  <si>
    <t>D10</t>
  </si>
  <si>
    <t>Součet</t>
  </si>
  <si>
    <t>133212811</t>
  </si>
  <si>
    <t>Hloubení nezapažených šachet v hornině třídy těžitelnosti I skupiny 3 plocha výkopu do 4 m2 ručně</t>
  </si>
  <si>
    <t>-1033890822</t>
  </si>
  <si>
    <t>Hloubení nezapažených šachet ručně v horninách třídy těžitelnosti I skupiny 3, půdorysná plocha výkopu do 4 m2</t>
  </si>
  <si>
    <t>D4+D5</t>
  </si>
  <si>
    <t>0,6*0,6*0,9</t>
  </si>
  <si>
    <t>Úpravy povrchů, podlahy a osazování výplní</t>
  </si>
  <si>
    <t>629995101</t>
  </si>
  <si>
    <t>Očištění vnějších ploch tlakovou vodou</t>
  </si>
  <si>
    <t>m2</t>
  </si>
  <si>
    <t>-1099111806</t>
  </si>
  <si>
    <t>Očištění vnějších ploch tlakovou vodou omytím</t>
  </si>
  <si>
    <t>69,275*2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</si>
  <si>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</si>
  <si>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</si>
  <si>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</si>
  <si>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</si>
  <si>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1491518214</t>
  </si>
  <si>
    <t xml:space="preserve">Lešení pomocné pracovní pro objekty pozemních staveb  pro zatížení do 150 kg/m2, o výšce lešeňové podlahy do 1,9 m</t>
  </si>
  <si>
    <t>(4,5+1+10+1+8)*1</t>
  </si>
  <si>
    <t>949101112</t>
  </si>
  <si>
    <t>Lešení pomocné pro objekty pozemních staveb s lešeňovou podlahou v přes 1,9 do 3,5 m zatížení do 150 kg/m2</t>
  </si>
  <si>
    <t>-960085896</t>
  </si>
  <si>
    <t xml:space="preserve">Lešení pomocné pracovní pro objekty pozemních staveb  pro zatížení do 150 kg/m2, o výšce lešeňové podlahy přes 1,9 do 3,5 m</t>
  </si>
  <si>
    <t>dešťové svody</t>
  </si>
  <si>
    <t>3*4</t>
  </si>
  <si>
    <t>965042121</t>
  </si>
  <si>
    <t>Bourání podkladů pod dlažby nebo mazanin betonových nebo z litého asfaltu tl do 100 mm pl do 1 m2</t>
  </si>
  <si>
    <t>-1620927719</t>
  </si>
  <si>
    <t>Bourání mazanin betonových nebo z litého asfaltu tl. do 100 mm, plochy do 1 m2</t>
  </si>
  <si>
    <t>0,6*0,6*0,1</t>
  </si>
  <si>
    <t>7</t>
  </si>
  <si>
    <t>965049111</t>
  </si>
  <si>
    <t>Příplatek k bourání betonových mazanin za bourání mazanin se svařovanou sítí tl do 100 mm</t>
  </si>
  <si>
    <t>81760898</t>
  </si>
  <si>
    <t>Bourání mazanin Příplatek k cenám za bourání mazanin betonových se svařovanou sítí, tl. do 100 mm</t>
  </si>
  <si>
    <t>8</t>
  </si>
  <si>
    <t>976071111</t>
  </si>
  <si>
    <t>Vybourání kovových madel a zábradlí</t>
  </si>
  <si>
    <t>m</t>
  </si>
  <si>
    <t>-1841186620</t>
  </si>
  <si>
    <t xml:space="preserve">Vybourání kovových madel, zábradlí, dvířek, zděří, kotevních želez  madel a zábradlí</t>
  </si>
  <si>
    <t>půdorys 1np bourání - pozn.2</t>
  </si>
  <si>
    <t>3*2</t>
  </si>
  <si>
    <t>1,2</t>
  </si>
  <si>
    <t>977312112</t>
  </si>
  <si>
    <t>Řezání stávajících betonových mazanin vyztužených hl do 100 mm</t>
  </si>
  <si>
    <t>388914283</t>
  </si>
  <si>
    <t>Řezání stávajících betonových mazanin s vyztužením hloubky přes 50 do 100 mm</t>
  </si>
  <si>
    <t>0,6*3</t>
  </si>
  <si>
    <t>10</t>
  </si>
  <si>
    <t>978023251</t>
  </si>
  <si>
    <t>Vyškrabání spár zdiva kamenného režného</t>
  </si>
  <si>
    <t>1029502614</t>
  </si>
  <si>
    <t>Vyškrabání cementové malty ze spár zdiva kamenného režného z lomového kamene</t>
  </si>
  <si>
    <t>půdorys 1np bourání - pozn.4</t>
  </si>
  <si>
    <t>Z</t>
  </si>
  <si>
    <t>4,5*2,55</t>
  </si>
  <si>
    <t>3,5*(1,85+1,65)/2</t>
  </si>
  <si>
    <t>6*1,65</t>
  </si>
  <si>
    <t>J</t>
  </si>
  <si>
    <t>10*2,55</t>
  </si>
  <si>
    <t>V</t>
  </si>
  <si>
    <t>8*(2,55+2,25)/2</t>
  </si>
  <si>
    <t>2,5*(2,25+1,35)/2</t>
  </si>
  <si>
    <t>3*1,35</t>
  </si>
  <si>
    <t>11</t>
  </si>
  <si>
    <t>990001-1</t>
  </si>
  <si>
    <t>Demontáž stávající venkovní kovové skříně, uložení pro další použití - viz půdorys 1np bourání pozn.5</t>
  </si>
  <si>
    <t>kus</t>
  </si>
  <si>
    <t>-21229970</t>
  </si>
  <si>
    <t>12</t>
  </si>
  <si>
    <t>990002-1</t>
  </si>
  <si>
    <t>Provedení sondy v podlaze místnost č.1.23</t>
  </si>
  <si>
    <t>774097548</t>
  </si>
  <si>
    <t>997</t>
  </si>
  <si>
    <t>Přesun sutě</t>
  </si>
  <si>
    <t>13</t>
  </si>
  <si>
    <t>997013211</t>
  </si>
  <si>
    <t>Vnitrostaveništní doprava suti a vybouraných hmot pro budovy v do 6 m ručně</t>
  </si>
  <si>
    <t>t</t>
  </si>
  <si>
    <t>-1486017940</t>
  </si>
  <si>
    <t xml:space="preserve">Vnitrostaveništní doprava suti a vybouraných hmot  vodorovně do 50 m svisle ručně pro budovy a haly výšky do 6 m</t>
  </si>
  <si>
    <t>14</t>
  </si>
  <si>
    <t>997013501</t>
  </si>
  <si>
    <t>Odvoz suti a vybouraných hmot na skládku nebo meziskládku do 1 km se složením</t>
  </si>
  <si>
    <t>-1113582922</t>
  </si>
  <si>
    <t xml:space="preserve">Odvoz suti a vybouraných hmot na skládku nebo meziskládku  se složením, na vzdálenost do 1 km</t>
  </si>
  <si>
    <t>997013509</t>
  </si>
  <si>
    <t>Příplatek k odvozu suti a vybouraných hmot na skládku ZKD 1 km přes 1 km</t>
  </si>
  <si>
    <t>2029578027</t>
  </si>
  <si>
    <t xml:space="preserve">Odvoz suti a vybouraných hmot na skládku nebo meziskládku  se složením, na vzdálenost Příplatek k ceně za každý další i započatý 1 km přes 1 km</t>
  </si>
  <si>
    <t>1,654*25</t>
  </si>
  <si>
    <t>16</t>
  </si>
  <si>
    <t>997013609</t>
  </si>
  <si>
    <t>Poplatek za uložení na skládce (skládkovné) stavebního odpadu ze směsí nebo oddělených frakcí betonu, cihel a keramických výrobků kód odpadu 17 01 07</t>
  </si>
  <si>
    <t>-1242423500</t>
  </si>
  <si>
    <t>Poplatek za uložení stavebního odpadu na skládce (skládkovné) ze směsí nebo oddělených frakcí betonu, cihel a keramických výrobků zatříděného do Katalogu odpadů pod kódem 17 01 07</t>
  </si>
  <si>
    <t>PSV</t>
  </si>
  <si>
    <t>Práce a dodávky PSV</t>
  </si>
  <si>
    <t>721</t>
  </si>
  <si>
    <t>Zdravotechnika - vnitřní kanalizace</t>
  </si>
  <si>
    <t>17</t>
  </si>
  <si>
    <t>721170975</t>
  </si>
  <si>
    <t>Potrubí z PVC krácení trub DN 125</t>
  </si>
  <si>
    <t>-1356538609</t>
  </si>
  <si>
    <t xml:space="preserve">Opravy odpadního potrubí plastového  krácení trub DN 125</t>
  </si>
  <si>
    <t>18</t>
  </si>
  <si>
    <t>721171916</t>
  </si>
  <si>
    <t>Potrubí z PVC propojení potrubí DN 125</t>
  </si>
  <si>
    <t>1929133157</t>
  </si>
  <si>
    <t xml:space="preserve">Opravy odpadního potrubí plastového  propojení dosavadního potrubí DN 125</t>
  </si>
  <si>
    <t>19</t>
  </si>
  <si>
    <t>721242803</t>
  </si>
  <si>
    <t>Demontáž lapače střešních splavenin DN 110 - uložení pro další použití</t>
  </si>
  <si>
    <t>464745111</t>
  </si>
  <si>
    <t xml:space="preserve">Demontáž lapačů střešních splavenin  DN 110</t>
  </si>
  <si>
    <t>741</t>
  </si>
  <si>
    <t>Elektroinstalace - silnoproud</t>
  </si>
  <si>
    <t>20</t>
  </si>
  <si>
    <t>741421811</t>
  </si>
  <si>
    <t>Demontáž drátu nebo lana svodového vedení D do 8 mm kolmý svod</t>
  </si>
  <si>
    <t>2009396815</t>
  </si>
  <si>
    <t>Demontáž hromosvodného vedení bez zachování funkčnosti svodových drátů nebo lan kolmého svodu, průměru do 8 mm</t>
  </si>
  <si>
    <t>741421863</t>
  </si>
  <si>
    <t>Demontáž vedení hromosvodné-podpěra svislého vedení zazděného</t>
  </si>
  <si>
    <t>1191067629</t>
  </si>
  <si>
    <t>Demontáž hromosvodného vedení podpěr svislého vedení zazděného</t>
  </si>
  <si>
    <t>22</t>
  </si>
  <si>
    <t>741421873</t>
  </si>
  <si>
    <t>Demontáž vedení hromosvodné-ochranného úhelníku délky přes 1,4 m</t>
  </si>
  <si>
    <t>-329997070</t>
  </si>
  <si>
    <t>Demontáž hromosvodného vedení doplňků ochranných úhelníků, délky přes 1,4 m</t>
  </si>
  <si>
    <t>764</t>
  </si>
  <si>
    <t>Konstrukce klempířské</t>
  </si>
  <si>
    <t>23</t>
  </si>
  <si>
    <t>764004863</t>
  </si>
  <si>
    <t>Demontáž svodu k dalšímu použití, uložení na stavbě</t>
  </si>
  <si>
    <t>1819512658</t>
  </si>
  <si>
    <t>Demontáž klempířských konstrukcí svodu k dalšímu použití</t>
  </si>
  <si>
    <t>5*2</t>
  </si>
  <si>
    <t>01_01 - Architektonicko - 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</si>
  <si>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C.1.0 Technická zpráva (D.1.1, D1.2) 1.1.4 Půdorys 1.NP – návrh 1.1.5 Řez A-A',B-B' – návrh 1.1.6 Pohledy - návrh </t>
  </si>
  <si>
    <t xml:space="preserve">    8 - Trubní vedení</t>
  </si>
  <si>
    <t xml:space="preserve">    998 - Přesun hmot</t>
  </si>
  <si>
    <t>174111102</t>
  </si>
  <si>
    <t>Zásyp v uzavřených prostorech sypaninou se zhutněním ručně</t>
  </si>
  <si>
    <t>-1220434067</t>
  </si>
  <si>
    <t>Zásyp sypaninou z jakékoliv horniny ručně s uložením výkopku ve vrstvách se zhutněním v uzavřených prostorách s urovnáním povrchu zásypu</t>
  </si>
  <si>
    <t>viz bourání zemní práce</t>
  </si>
  <si>
    <t>0,324</t>
  </si>
  <si>
    <t>622131111</t>
  </si>
  <si>
    <t>Polymercementový spojovací můstek vnějších stěn nanášený ručně</t>
  </si>
  <si>
    <t>-600621470</t>
  </si>
  <si>
    <t xml:space="preserve">Podkladní a spojovací vrstva vnějších omítaných ploch  polymercementový spojovací můstek nanášený ručně stěn</t>
  </si>
  <si>
    <t>viz vyškrabání spár</t>
  </si>
  <si>
    <t>80,75</t>
  </si>
  <si>
    <t>622131101</t>
  </si>
  <si>
    <t>Cementový postřik vnějších stěn nanášený celoplošně ručně</t>
  </si>
  <si>
    <t>-309674383</t>
  </si>
  <si>
    <t xml:space="preserve">Podkladní a spojovací vrstva vnějších omítaných ploch  cementový postřik nanášený ručně celoplošně stěn</t>
  </si>
  <si>
    <t>622143003</t>
  </si>
  <si>
    <t>Montáž omítkových plastových nebo pozinkovaných rohových profilů s tkaninou</t>
  </si>
  <si>
    <t>-145010889</t>
  </si>
  <si>
    <t xml:space="preserve">Montáž omítkových profilů  plastových, pozinkovaných nebo dřevěných upevněných vtlačením do podkladní vrstvy nebo přibitím rohových s tkaninou</t>
  </si>
  <si>
    <t>M</t>
  </si>
  <si>
    <t>63127464</t>
  </si>
  <si>
    <t>profil rohový Al 15x15mm s výztužnou tkaninou š 100mm pro ETICS</t>
  </si>
  <si>
    <t>-976275062</t>
  </si>
  <si>
    <t>622321121</t>
  </si>
  <si>
    <t>Vápenocementová omítka hladká jednovrstvá vnějších stěn nanášená ručně tloušťky do 15 mm</t>
  </si>
  <si>
    <t>-450216611</t>
  </si>
  <si>
    <t xml:space="preserve">Omítka vápenocementová vnějších ploch  nanášená ručně jednovrstvá, tloušťky do 15 mm hladká stěn</t>
  </si>
  <si>
    <t>622321191</t>
  </si>
  <si>
    <t>Příplatek k vápenocementové omítce vnějších stěn za každých dalších 5 mm tloušťky ručně</t>
  </si>
  <si>
    <t>-1468415839</t>
  </si>
  <si>
    <t xml:space="preserve">Omítka vápenocementová vnějších ploch  nanášená ručně Příplatek k cenám za každých dalších i započatých 5 mm tloušťky omítky přes 15 mm stěn</t>
  </si>
  <si>
    <t>80,75*2</t>
  </si>
  <si>
    <t>622131121</t>
  </si>
  <si>
    <t>Penetrační nátěr vnějších stěn nanášený ručně</t>
  </si>
  <si>
    <t>1607753135</t>
  </si>
  <si>
    <t xml:space="preserve">Podkladní a spojovací vrstva vnějších omítaných ploch  penetrace nanášená ručně stěn</t>
  </si>
  <si>
    <t>622211021</t>
  </si>
  <si>
    <t>Montáž kontaktního zateplení vnějších stěn lepením a mechanickým kotvením polystyrénových desek do betonu a zdiva tl přes 80 do 120 mm</t>
  </si>
  <si>
    <t>-1227127236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</si>
  <si>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</si>
  <si>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28376355</t>
  </si>
  <si>
    <t>deska perimetrická pro zateplení spodních staveb 200kPa λ=0,034 tl 120mm</t>
  </si>
  <si>
    <t>2140419083</t>
  </si>
  <si>
    <t>80,75*1,05</t>
  </si>
  <si>
    <t>622151021</t>
  </si>
  <si>
    <t>Penetrační akrylátový nátěr vnějších mozaikových tenkovrstvých omítek stěn</t>
  </si>
  <si>
    <t>-1887915354</t>
  </si>
  <si>
    <t>Penetrační nátěr vnějších pastovitých tenkovrstvých omítek mozaikových akrylátový stěn</t>
  </si>
  <si>
    <t>622511102</t>
  </si>
  <si>
    <t>Tenkovrstvá akrylátová mozaiková jemnozrnná omítka vnějších stěn</t>
  </si>
  <si>
    <t>-113349425</t>
  </si>
  <si>
    <t xml:space="preserve">Omítka tenkovrstvá akrylátová vnějších ploch  probarvená bez penetrace mozaiková jemnozrnná stěn</t>
  </si>
  <si>
    <t>Trubní vedení</t>
  </si>
  <si>
    <t>877275211</t>
  </si>
  <si>
    <t>Montáž tvarovek z tvrdého PVC-systém KG nebo z polypropylenu-systém KG 2000 jednoosé DN 125</t>
  </si>
  <si>
    <t>-54171349</t>
  </si>
  <si>
    <t xml:space="preserve">Montáž tvarovek na kanalizačním potrubí z trub z plastu  z tvrdého PVC nebo z polypropylenu v otevřeném výkopu jednoosých DN 125</t>
  </si>
  <si>
    <t>28611355</t>
  </si>
  <si>
    <t>koleno kanalizace PVC KG 125x30°</t>
  </si>
  <si>
    <t>1226432215</t>
  </si>
  <si>
    <t>1498847110</t>
  </si>
  <si>
    <t>546535899</t>
  </si>
  <si>
    <t>990001-2</t>
  </si>
  <si>
    <t>Zpětná montáž stávající venkovní kovové skříně vč.doplnění kotvení - viz půdorys 1np návrh pozn.4</t>
  </si>
  <si>
    <t>1361965090</t>
  </si>
  <si>
    <t>990002-2</t>
  </si>
  <si>
    <t>Obnova podlahy po provedení sondy v podlaze místnost č.1.23</t>
  </si>
  <si>
    <t>-505641605</t>
  </si>
  <si>
    <t>990003</t>
  </si>
  <si>
    <t>Zpětná montáž madel vč.úpravy kotvení - viz půdorys 1np návrh pozn.2</t>
  </si>
  <si>
    <t>1980801639</t>
  </si>
  <si>
    <t>998</t>
  </si>
  <si>
    <t>Přesun hmot</t>
  </si>
  <si>
    <t>998018001</t>
  </si>
  <si>
    <t>Přesun hmot ruční pro budovy v do 6 m</t>
  </si>
  <si>
    <t>1291666689</t>
  </si>
  <si>
    <t xml:space="preserve">Přesun hmot pro budovy občanské výstavby, bydlení, výrobu a služby  ruční - bez užití mechanizace vodorovná dopravní vzdálenost do 100 m pro budovy s jakoukoliv nosnou konstrukcí výšky do 6 m</t>
  </si>
  <si>
    <t>721249116</t>
  </si>
  <si>
    <t>Montáž lapače střešních splavenin z PP DN 125 ostatní typ</t>
  </si>
  <si>
    <t>192694245</t>
  </si>
  <si>
    <t>Lapače střešních splavenin montáž lapačů střešních splavenin ostatních typů polypropylenových DN 125</t>
  </si>
  <si>
    <t>741420001</t>
  </si>
  <si>
    <t>Montáž drát nebo lano hromosvodné svodové D do 10 mm s podpěrou</t>
  </si>
  <si>
    <t>-840022643</t>
  </si>
  <si>
    <t>Montáž hromosvodného vedení svodových drátů nebo lan s podpěrami, Ø do 10 mm</t>
  </si>
  <si>
    <t>35441077</t>
  </si>
  <si>
    <t>drát D 8mm AlMgSi</t>
  </si>
  <si>
    <t>kg</t>
  </si>
  <si>
    <t>32</t>
  </si>
  <si>
    <t>-1250718108</t>
  </si>
  <si>
    <t>16*0,135</t>
  </si>
  <si>
    <t>24</t>
  </si>
  <si>
    <t>741420021</t>
  </si>
  <si>
    <t>Montáž svorka hromosvodná se 2 šrouby</t>
  </si>
  <si>
    <t>-1474999709</t>
  </si>
  <si>
    <t>Montáž hromosvodného vedení svorek se 2 šrouby</t>
  </si>
  <si>
    <t>25</t>
  </si>
  <si>
    <t>35431014</t>
  </si>
  <si>
    <t>svorka uzemnění AlMgSi zkušební, 81 mm</t>
  </si>
  <si>
    <t>-863810635</t>
  </si>
  <si>
    <t>26</t>
  </si>
  <si>
    <t>741420042</t>
  </si>
  <si>
    <t>Montáž vedení hromosvodné-podpěra boční do zdiva</t>
  </si>
  <si>
    <t>1144100510</t>
  </si>
  <si>
    <t>Montáž hromosvodného vedení podpěr do zdiva bočních pro klecový hromosvod</t>
  </si>
  <si>
    <t>27</t>
  </si>
  <si>
    <t>35441674</t>
  </si>
  <si>
    <t>podpěra vedení hromosvodu do zdiva - 250mm, FeZN</t>
  </si>
  <si>
    <t>-216447122</t>
  </si>
  <si>
    <t>podpěra vedení hromosvodu do zdiva - 250mm, FeZn</t>
  </si>
  <si>
    <t>28</t>
  </si>
  <si>
    <t>35441836</t>
  </si>
  <si>
    <t>držák ochranného úhelníku do zdiva, FeZn</t>
  </si>
  <si>
    <t>2140251373</t>
  </si>
  <si>
    <t>29</t>
  </si>
  <si>
    <t>741420051</t>
  </si>
  <si>
    <t>Montáž vedení hromosvodné-úhelník nebo trubka s držáky do zdiva</t>
  </si>
  <si>
    <t>1613743777</t>
  </si>
  <si>
    <t>Montáž hromosvodného vedení ochranných prvků úhelníků nebo trubek s držáky do zdiva</t>
  </si>
  <si>
    <t>30</t>
  </si>
  <si>
    <t>35441831</t>
  </si>
  <si>
    <t>úhelník ochranný na ochranu svodu - 2000mm, FeZn</t>
  </si>
  <si>
    <t>875165086</t>
  </si>
  <si>
    <t>31</t>
  </si>
  <si>
    <t>741810001</t>
  </si>
  <si>
    <t>Celková prohlídka elektrického rozvodu a zařízení do 100 000,- Kč</t>
  </si>
  <si>
    <t>-2093273420</t>
  </si>
  <si>
    <t>Zkoušky a prohlídky elektrických rozvodů a zařízení celková prohlídka a vyhotovení revizní zprávy pro objem montážních prací do 100 tis. Kč - REVIZE HROMOSVODU</t>
  </si>
  <si>
    <t>998741102</t>
  </si>
  <si>
    <t>Přesun hmot tonážní pro silnoproud v objektech v přes 6 do 12 m</t>
  </si>
  <si>
    <t>-101696112</t>
  </si>
  <si>
    <t>Přesun hmot pro silnoproud stanovený z hmotnosti přesunovaného materiálu vodorovná dopravní vzdálenost do 50 m v objektech výšky přes 6 do 12 m</t>
  </si>
  <si>
    <t>33</t>
  </si>
  <si>
    <t>998741181</t>
  </si>
  <si>
    <t>Příplatek k přesunu hmot tonážní 741 prováděný bez použití mechanizace</t>
  </si>
  <si>
    <t>-980664672</t>
  </si>
  <si>
    <t>Přesun hmot pro silnoproud stanovený z hmotnosti přesunovaného materiálu Příplatek k ceně za přesun prováděný bez použití mechanizace pro jakoukoliv výšku objektu</t>
  </si>
  <si>
    <t>34</t>
  </si>
  <si>
    <t>764311614</t>
  </si>
  <si>
    <t>Lemování rovných zdí střech s krytinou skládanou z Pz s povrchovou úpravou rš 330 mm</t>
  </si>
  <si>
    <t>-1889214711</t>
  </si>
  <si>
    <t>Lemování zdí z pozinkovaného plechu s povrchovou úpravou boční nebo horní rovné, střech s krytinou skládanou mimo prejzovou rš 330 mm</t>
  </si>
  <si>
    <t>35</t>
  </si>
  <si>
    <t>764508131</t>
  </si>
  <si>
    <t>Montáž kruhového svodu</t>
  </si>
  <si>
    <t>636180295</t>
  </si>
  <si>
    <t>Montáž svodu kruhového, průměru svodu</t>
  </si>
  <si>
    <t>36</t>
  </si>
  <si>
    <t>764508132</t>
  </si>
  <si>
    <t>Montáž objímky kruhového svodu</t>
  </si>
  <si>
    <t>110409308</t>
  </si>
  <si>
    <t>Montáž svodu kruhového, průměru objímek</t>
  </si>
  <si>
    <t>37</t>
  </si>
  <si>
    <t>55344335A</t>
  </si>
  <si>
    <t>objímka svodu Pz 100mm doplnění pro zateplovací plášť</t>
  </si>
  <si>
    <t>1328173846</t>
  </si>
  <si>
    <t>38</t>
  </si>
  <si>
    <t>764508134</t>
  </si>
  <si>
    <t>Montáž horního dvojitého kolena kruhového svodu</t>
  </si>
  <si>
    <t>2098502230</t>
  </si>
  <si>
    <t>Montáž svodu kruhového, průměru kolen horních dvojitých</t>
  </si>
  <si>
    <t>39</t>
  </si>
  <si>
    <t>55344348</t>
  </si>
  <si>
    <t>koleno kruhové 72° lisované Pz 100mm</t>
  </si>
  <si>
    <t>1805914055</t>
  </si>
  <si>
    <t>40</t>
  </si>
  <si>
    <t>998764101</t>
  </si>
  <si>
    <t>Přesun hmot tonážní pro konstrukce klempířské v objektech v do 6 m</t>
  </si>
  <si>
    <t>659337241</t>
  </si>
  <si>
    <t>Přesun hmot pro konstrukce klempířské stanovený z hmotnosti přesunovaného materiálu vodorovná dopravní vzdálenost do 50 m v objektech výšky do 6 m</t>
  </si>
  <si>
    <t>IO-01 - Zpevněné a nezpevněné plochy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</si>
  <si>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C.1.0 Technická zpráva (D.1.1, D1.2) 1.1.1 Půdorys 1.NP – stávající stav + bourání 1.1.4 Půdorys 1.NP – návrh</t>
  </si>
  <si>
    <t xml:space="preserve">    2 - Zakládání</t>
  </si>
  <si>
    <t xml:space="preserve">    5 - Komunikace pozemní</t>
  </si>
  <si>
    <t>113106121</t>
  </si>
  <si>
    <t>Rozebrání dlažeb z betonových nebo kamenných dlaždic komunikací pro pěší ručně</t>
  </si>
  <si>
    <t>126329215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</si>
  <si>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</si>
  <si>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113106123</t>
  </si>
  <si>
    <t>Rozebrání dlažeb ze zámkových dlaždic komunikací pro pěší ručně</t>
  </si>
  <si>
    <t>2080829723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</si>
  <si>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</si>
  <si>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113107022</t>
  </si>
  <si>
    <t>Odstranění podkladu z kameniva drceného tl přes 100 do 200 mm při překopech ručně</t>
  </si>
  <si>
    <t>1420833381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</si>
  <si>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</si>
  <si>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9,5</t>
  </si>
  <si>
    <t>113204111</t>
  </si>
  <si>
    <t>Vytrhání obrub záhonových</t>
  </si>
  <si>
    <t>533276532</t>
  </si>
  <si>
    <t xml:space="preserve">Vytrhání obrub  s vybouráním lože, s přemístěním hmot na skládku na vzdálenost do 3 m nebo s naložením na dopravní prostředek záhonových</t>
  </si>
  <si>
    <t>132212131</t>
  </si>
  <si>
    <t>Hloubení nezapažených rýh šířky do 800 mm v soudržných horninách třídy těžitelnosti I skupiny 3 ručně</t>
  </si>
  <si>
    <t>-2052716213</t>
  </si>
  <si>
    <t>Hloubení nezapažených rýh šířky do 800 mm ručně s urovnáním dna do předepsaného profilu a spádu v hornině třídy těžitelnosti I skupiny 3 soudržných</t>
  </si>
  <si>
    <t>(7,5+10,5)*1*0,20</t>
  </si>
  <si>
    <t>162751117</t>
  </si>
  <si>
    <t>Vodorovné přemístění přes 9 000 do 10000 m výkopku/sypaniny z horniny třídy těžitelnosti I skupiny 1 až 3</t>
  </si>
  <si>
    <t>-534718786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</si>
  <si>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</si>
  <si>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3,6</t>
  </si>
  <si>
    <t>-10,5*0,20</t>
  </si>
  <si>
    <t>162751119</t>
  </si>
  <si>
    <t>Příplatek k vodorovnému přemístění výkopku/sypaniny z horniny třídy těžitelnosti I skupiny 1 až 3 ZKD 1000 m přes 10000 m</t>
  </si>
  <si>
    <t>-859505672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</si>
  <si>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</si>
  <si>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1,5*16</t>
  </si>
  <si>
    <t>171201221</t>
  </si>
  <si>
    <t>Poplatek za uložení na skládce (skládkovné) zeminy a kamení kód odpadu 17 05 04</t>
  </si>
  <si>
    <t>-1139269519</t>
  </si>
  <si>
    <t>Poplatek za uložení stavebního odpadu na skládce (skládkovné) zeminy a kamení zatříděného do Katalogu odpadů pod kódem 17 05 04</t>
  </si>
  <si>
    <t>1,5*1,9</t>
  </si>
  <si>
    <t>181311103</t>
  </si>
  <si>
    <t>Rozprostření ornice tl vrstvy do 200 mm v rovině nebo ve svahu do 1:5 ručně</t>
  </si>
  <si>
    <t>703851148</t>
  </si>
  <si>
    <t>Rozprostření a urovnání ornice v rovině nebo ve svahu sklonu do 1:5 ručně při souvislé ploše, tl. vrstvy do 200 mm</t>
  </si>
  <si>
    <t>181411131</t>
  </si>
  <si>
    <t>Založení parkového trávníku výsevem pl do 1000 m2 v rovině a ve svahu do 1:5</t>
  </si>
  <si>
    <t>1289447935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</si>
  <si>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</si>
  <si>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</si>
  <si>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</si>
  <si>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1351243301</t>
  </si>
  <si>
    <t>10,5*0,02 'Přepočtené koeficientem množství</t>
  </si>
  <si>
    <t>181912112</t>
  </si>
  <si>
    <t>Úprava pláně v hornině třídy těžitelnosti I skupiny 3 se zhutněním ručně</t>
  </si>
  <si>
    <t>931403798</t>
  </si>
  <si>
    <t>Úprava pláně vyrovnáním výškových rozdílů ručně v hornině třídy těžitelnosti I skupiny 3 se zhutněním</t>
  </si>
  <si>
    <t>9,5+5</t>
  </si>
  <si>
    <t>Zakládání</t>
  </si>
  <si>
    <t>211971110</t>
  </si>
  <si>
    <t>Zřízení podkladu geotextilií v rýze nebo zářezu sklonu do 1:2</t>
  </si>
  <si>
    <t>-426543317</t>
  </si>
  <si>
    <t>69311081</t>
  </si>
  <si>
    <t>geotextilie netkaná separační, ochranná, filtrační, drenážní PES 300g/m2</t>
  </si>
  <si>
    <t>1819656957</t>
  </si>
  <si>
    <t>14,5*1,15</t>
  </si>
  <si>
    <t>Komunikace pozemní</t>
  </si>
  <si>
    <t>564851011</t>
  </si>
  <si>
    <t>Podklad ze štěrkodrtě ŠD plochy do 100 m2 tl 150 mm</t>
  </si>
  <si>
    <t>-725551652</t>
  </si>
  <si>
    <t>Podklad ze štěrkodrti ŠD s rozprostřením a zhutněním plochy jednotlivě do 100 m2, po zhutnění tl. 150 mm</t>
  </si>
  <si>
    <t>596211110</t>
  </si>
  <si>
    <t>Kladení zámkové dlažby komunikací pro pěší ručně tl 60 mm skupiny A pl do 50 m2</t>
  </si>
  <si>
    <t>-481711224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</si>
  <si>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</si>
  <si>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59245018</t>
  </si>
  <si>
    <t>dlažba zámková betonová tl.60mm přírodní</t>
  </si>
  <si>
    <t>1400883474</t>
  </si>
  <si>
    <t>doplnění 10%</t>
  </si>
  <si>
    <t>9,5*0,10</t>
  </si>
  <si>
    <t>596811220</t>
  </si>
  <si>
    <t>Kladení betonové dlažby komunikací pro pěší do lože z kameniva velikosti přes 0,09 do 0,25 m2 pl do 50 m2</t>
  </si>
  <si>
    <t>-1710306615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</si>
  <si>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</si>
  <si>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59245601</t>
  </si>
  <si>
    <t>dlažba betonová 500x500x50mm přírodní</t>
  </si>
  <si>
    <t>1154782479</t>
  </si>
  <si>
    <t>5*0,10</t>
  </si>
  <si>
    <t>624631212</t>
  </si>
  <si>
    <t>Tmelení akrylátovým tmelem spár š přes 15 do 20 mm včetně penetrace</t>
  </si>
  <si>
    <t>-1274857333</t>
  </si>
  <si>
    <t>venkovní ocelová skříň x zateplení</t>
  </si>
  <si>
    <t>0,9</t>
  </si>
  <si>
    <t>637111112A</t>
  </si>
  <si>
    <t>Okapový chodník z kameniva 16/32 tl 150 mm s udusáním</t>
  </si>
  <si>
    <t>-1079620304</t>
  </si>
  <si>
    <t>916231213</t>
  </si>
  <si>
    <t>Osazení chodníkového obrubníku betonového stojatého s boční opěrou do lože z betonu prostého</t>
  </si>
  <si>
    <t>18974926</t>
  </si>
  <si>
    <t>Osazení chodníkového obrubníku betonového se zřízením lože, s vyplněním a zatřením spár cementovou maltou stojatého s boční opěrou z betonu prostého, do lože z betonu prostého</t>
  </si>
  <si>
    <t>20,5+1</t>
  </si>
  <si>
    <t>59217001</t>
  </si>
  <si>
    <t>obrubník betonový 1000x50x250mm</t>
  </si>
  <si>
    <t>2044456888</t>
  </si>
  <si>
    <t>21,5*1,02</t>
  </si>
  <si>
    <t>916991121</t>
  </si>
  <si>
    <t>Lože pod obrubníky, krajníky nebo obruby z dlažebních kostek z betonu prostého</t>
  </si>
  <si>
    <t>332457527</t>
  </si>
  <si>
    <t xml:space="preserve">Lože pod obrubníky, krajníky nebo obruby z dlažebních kostek  z betonu prostého</t>
  </si>
  <si>
    <t>21,5*0,25*0,2</t>
  </si>
  <si>
    <t>965042221</t>
  </si>
  <si>
    <t>Bourání podkladů pod dlažby nebo mazanin betonových nebo z litého asfaltu tl přes 100 mm pl do 1 m2</t>
  </si>
  <si>
    <t>-627082812</t>
  </si>
  <si>
    <t>Bourání mazanin betonových nebo z litého asfaltu tl. přes 100 mm, plochy do 1 m2</t>
  </si>
  <si>
    <t>půdorys pozn.7</t>
  </si>
  <si>
    <t>0,9*0,15*0,15</t>
  </si>
  <si>
    <t>venkovní schody</t>
  </si>
  <si>
    <t>(2,7+0,9)*0,15*0,20</t>
  </si>
  <si>
    <t>965042231</t>
  </si>
  <si>
    <t>Bourání podkladů pod dlažby nebo mazanin betonových nebo z litého asfaltu tl přes 100 mm pl do 4 m2</t>
  </si>
  <si>
    <t>-307211421</t>
  </si>
  <si>
    <t>Bourání mazanin betonových nebo z litého asfaltu tl. přes 100 mm, plochy do 4 m2</t>
  </si>
  <si>
    <t>betonový žlab</t>
  </si>
  <si>
    <t>7,4*0,2*0,15</t>
  </si>
  <si>
    <t>977311113</t>
  </si>
  <si>
    <t>Řezání stávajících betonových mazanin nevyztužených hl do 150 mm</t>
  </si>
  <si>
    <t>-597878249</t>
  </si>
  <si>
    <t>Řezání stávajících betonových mazanin bez vyztužení hloubky přes 100 do 150 mm</t>
  </si>
  <si>
    <t>0,9+0,15*2</t>
  </si>
  <si>
    <t>977311114</t>
  </si>
  <si>
    <t>Řezání stávajících betonových mazanin nevyztužených hl do 200 mm</t>
  </si>
  <si>
    <t>2088563215</t>
  </si>
  <si>
    <t>Řezání stávajících betonových mazanin bez vyztužení hloubky přes 150 do 200 mm</t>
  </si>
  <si>
    <t xml:space="preserve">odříznutí stávajících schodů </t>
  </si>
  <si>
    <t>2,7+0,9</t>
  </si>
  <si>
    <t>979051111</t>
  </si>
  <si>
    <t>Očištění desek nebo dlaždic se spárováním z kameniva těženého při překopech inženýrských sítí</t>
  </si>
  <si>
    <t>-307978797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</si>
  <si>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</si>
  <si>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979051121</t>
  </si>
  <si>
    <t>Očištění zámkových dlaždic se spárováním z kameniva těženého při překopech inženýrských sítí</t>
  </si>
  <si>
    <t>165854253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</si>
  <si>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</si>
  <si>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997221551</t>
  </si>
  <si>
    <t>Vodorovná doprava suti ze sypkých materiálů do 1 km</t>
  </si>
  <si>
    <t>-211088938</t>
  </si>
  <si>
    <t xml:space="preserve">Vodorovná doprava suti  bez naložení, ale se složením a s hrubým urovnáním ze sypkých materiálů, na vzdálenost do 1 km</t>
  </si>
  <si>
    <t>8,760</t>
  </si>
  <si>
    <t>-90% dlažeb</t>
  </si>
  <si>
    <t>-1,275*0,90</t>
  </si>
  <si>
    <t>-2,470*0,90</t>
  </si>
  <si>
    <t>997221559</t>
  </si>
  <si>
    <t>Příplatek ZKD 1 km u vodorovné dopravy suti ze sypkých materiálů</t>
  </si>
  <si>
    <t>160172173</t>
  </si>
  <si>
    <t xml:space="preserve">Vodorovná doprava suti  bez naložení, ale se složením a s hrubým urovnáním Příplatek k ceně za každý další i započatý 1 km přes 1 km</t>
  </si>
  <si>
    <t>5,389*25</t>
  </si>
  <si>
    <t>997221861</t>
  </si>
  <si>
    <t>Poplatek za uložení stavebního odpadu na recyklační skládce (skládkovné) z prostého betonu pod kódem 17 01 01</t>
  </si>
  <si>
    <t>976697627</t>
  </si>
  <si>
    <t>Poplatek za uložení stavebního odpadu na recyklační skládce (skládkovné) z prostého betonu zatříděného do Katalogu odpadů pod kódem 17 01 01</t>
  </si>
  <si>
    <t>5,389</t>
  </si>
  <si>
    <t>-4,205</t>
  </si>
  <si>
    <t>997221873</t>
  </si>
  <si>
    <t>Poplatek za uložení stavebního odpadu na recyklační skládce (skládkovné) zeminy a kamení zatříděného do Katalogu odpadů pod kódem 17 05 04</t>
  </si>
  <si>
    <t>-1641990039</t>
  </si>
  <si>
    <t>998223011</t>
  </si>
  <si>
    <t>Přesun hmot pro pozemní komunikace s krytem dlážděným</t>
  </si>
  <si>
    <t>681451845</t>
  </si>
  <si>
    <t xml:space="preserve">Přesun hmot pro pozemní komunikace s krytem dlážděným  dopravní vzdálenost do 200 m jakékoliv délky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</si>
</sst>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19</v>
      </c>
      <c r="AK7" s="31" t="s">
        <v>20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27</v>
      </c>
      <c r="AR10" s="21"/>
      <c r="BE10" s="30"/>
      <c r="BS10" s="18" t="s">
        <v>6</v>
      </c>
    </row>
    <row r="11" s="1" customFormat="1" ht="18.48" customHeight="1">
      <c r="B11" s="21"/>
      <c r="E11" s="26" t="s">
        <v>28</v>
      </c>
      <c r="AK11" s="31" t="s">
        <v>29</v>
      </c>
      <c r="AN11" s="26" t="s">
        <v>30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31</v>
      </c>
      <c r="AK13" s="31" t="s">
        <v>26</v>
      </c>
      <c r="AN13" s="33" t="s">
        <v>32</v>
      </c>
      <c r="AR13" s="21"/>
      <c r="BE13" s="30"/>
      <c r="BS13" s="18" t="s">
        <v>6</v>
      </c>
    </row>
    <row r="14">
      <c r="B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N14" s="33" t="s">
        <v>32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33</v>
      </c>
      <c r="AK16" s="31" t="s">
        <v>26</v>
      </c>
      <c r="AN16" s="26" t="s">
        <v>34</v>
      </c>
      <c r="AR16" s="21"/>
      <c r="BE16" s="30"/>
      <c r="BS16" s="18" t="s">
        <v>3</v>
      </c>
    </row>
    <row r="17" s="1" customFormat="1" ht="18.48" customHeight="1">
      <c r="B17" s="21"/>
      <c r="E17" s="26" t="s">
        <v>35</v>
      </c>
      <c r="AK17" s="31" t="s">
        <v>29</v>
      </c>
      <c r="AN17" s="26" t="s">
        <v>36</v>
      </c>
      <c r="AR17" s="21"/>
      <c r="BE17" s="30"/>
      <c r="BS17" s="18" t="s">
        <v>37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38</v>
      </c>
      <c r="AK19" s="31" t="s">
        <v>26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39</v>
      </c>
      <c r="AK20" s="31" t="s">
        <v>29</v>
      </c>
      <c r="AN20" s="26" t="s">
        <v>1</v>
      </c>
      <c r="AR20" s="21"/>
      <c r="BE20" s="30"/>
      <c r="BS20" s="18" t="s">
        <v>37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40</v>
      </c>
      <c r="AR22" s="21"/>
      <c r="BE22" s="30"/>
    </row>
    <row r="23" s="1" customFormat="1" ht="155.25" customHeight="1">
      <c r="B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45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46</v>
      </c>
      <c r="E29" s="3"/>
      <c r="F29" s="31" t="s">
        <v>47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48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49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50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51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52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53</v>
      </c>
      <c r="U35" s="49"/>
      <c r="V35" s="49"/>
      <c r="W35" s="49"/>
      <c r="X35" s="51" t="s">
        <v>54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55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56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57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58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57</v>
      </c>
      <c r="AI60" s="40"/>
      <c r="AJ60" s="40"/>
      <c r="AK60" s="40"/>
      <c r="AL60" s="40"/>
      <c r="AM60" s="57" t="s">
        <v>58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59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60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57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58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57</v>
      </c>
      <c r="AI75" s="40"/>
      <c r="AJ75" s="40"/>
      <c r="AK75" s="40"/>
      <c r="AL75" s="40"/>
      <c r="AM75" s="57" t="s">
        <v>58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61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22-020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Trojlístek Kamenice nad Lipou – oprava podlah a izolací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Kamenice nad Lipou, ul. Vítězslava Nováka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3. 6. 2022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Kraj Vysočina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33</v>
      </c>
      <c r="AJ89" s="37"/>
      <c r="AK89" s="37"/>
      <c r="AL89" s="37"/>
      <c r="AM89" s="69" t="str">
        <f>IF(E17="","",E17)</f>
        <v>PROJEKT CENTRUM NOVA s.r.o.</v>
      </c>
      <c r="AN89" s="4"/>
      <c r="AO89" s="4"/>
      <c r="AP89" s="4"/>
      <c r="AQ89" s="37"/>
      <c r="AR89" s="38"/>
      <c r="AS89" s="70" t="s">
        <v>62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31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38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63</v>
      </c>
      <c r="D92" s="79"/>
      <c r="E92" s="79"/>
      <c r="F92" s="79"/>
      <c r="G92" s="79"/>
      <c r="H92" s="80"/>
      <c r="I92" s="81" t="s">
        <v>64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65</v>
      </c>
      <c r="AH92" s="79"/>
      <c r="AI92" s="79"/>
      <c r="AJ92" s="79"/>
      <c r="AK92" s="79"/>
      <c r="AL92" s="79"/>
      <c r="AM92" s="79"/>
      <c r="AN92" s="81" t="s">
        <v>66</v>
      </c>
      <c r="AO92" s="79"/>
      <c r="AP92" s="83"/>
      <c r="AQ92" s="84" t="s">
        <v>67</v>
      </c>
      <c r="AR92" s="38"/>
      <c r="AS92" s="85" t="s">
        <v>68</v>
      </c>
      <c r="AT92" s="86" t="s">
        <v>69</v>
      </c>
      <c r="AU92" s="86" t="s">
        <v>70</v>
      </c>
      <c r="AV92" s="86" t="s">
        <v>71</v>
      </c>
      <c r="AW92" s="86" t="s">
        <v>72</v>
      </c>
      <c r="AX92" s="86" t="s">
        <v>73</v>
      </c>
      <c r="AY92" s="86" t="s">
        <v>74</v>
      </c>
      <c r="AZ92" s="86" t="s">
        <v>75</v>
      </c>
      <c r="BA92" s="86" t="s">
        <v>76</v>
      </c>
      <c r="BB92" s="86" t="s">
        <v>77</v>
      </c>
      <c r="BC92" s="86" t="s">
        <v>78</v>
      </c>
      <c r="BD92" s="87" t="s">
        <v>79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80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ROUND(AG95+AG97+AG100,2)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ROUND(AS95+AS97+AS100,2)</f>
        <v>0</v>
      </c>
      <c r="AT94" s="98">
        <f>ROUND(SUM(AV94:AW94),2)</f>
        <v>0</v>
      </c>
      <c r="AU94" s="99">
        <f>ROUND(AU95+AU97+AU100,5)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ROUND(AZ95+AZ97+AZ100,2)</f>
        <v>0</v>
      </c>
      <c r="BA94" s="98">
        <f>ROUND(BA95+BA97+BA100,2)</f>
        <v>0</v>
      </c>
      <c r="BB94" s="98">
        <f>ROUND(BB95+BB97+BB100,2)</f>
        <v>0</v>
      </c>
      <c r="BC94" s="98">
        <f>ROUND(BC95+BC97+BC100,2)</f>
        <v>0</v>
      </c>
      <c r="BD94" s="100">
        <f>ROUND(BD95+BD97+BD100,2)</f>
        <v>0</v>
      </c>
      <c r="BE94" s="6"/>
      <c r="BS94" s="101" t="s">
        <v>81</v>
      </c>
      <c r="BT94" s="101" t="s">
        <v>82</v>
      </c>
      <c r="BU94" s="102" t="s">
        <v>83</v>
      </c>
      <c r="BV94" s="101" t="s">
        <v>84</v>
      </c>
      <c r="BW94" s="101" t="s">
        <v>4</v>
      </c>
      <c r="BX94" s="101" t="s">
        <v>85</v>
      </c>
      <c r="CL94" s="101" t="s">
        <v>19</v>
      </c>
    </row>
    <row r="95" s="7" customFormat="1" ht="16.5" customHeight="1">
      <c r="A95" s="7"/>
      <c r="B95" s="103"/>
      <c r="C95" s="104"/>
      <c r="D95" s="105" t="s">
        <v>86</v>
      </c>
      <c r="E95" s="105"/>
      <c r="F95" s="105"/>
      <c r="G95" s="105"/>
      <c r="H95" s="105"/>
      <c r="I95" s="106"/>
      <c r="J95" s="105" t="s">
        <v>87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ROUND(AG96,2)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88</v>
      </c>
      <c r="AR95" s="103"/>
      <c r="AS95" s="110">
        <f>ROUND(AS96,2)</f>
        <v>0</v>
      </c>
      <c r="AT95" s="111">
        <f>ROUND(SUM(AV95:AW95),2)</f>
        <v>0</v>
      </c>
      <c r="AU95" s="112">
        <f>ROUND(AU96,5)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ROUND(AZ96,2)</f>
        <v>0</v>
      </c>
      <c r="BA95" s="111">
        <f>ROUND(BA96,2)</f>
        <v>0</v>
      </c>
      <c r="BB95" s="111">
        <f>ROUND(BB96,2)</f>
        <v>0</v>
      </c>
      <c r="BC95" s="111">
        <f>ROUND(BC96,2)</f>
        <v>0</v>
      </c>
      <c r="BD95" s="113">
        <f>ROUND(BD96,2)</f>
        <v>0</v>
      </c>
      <c r="BE95" s="7"/>
      <c r="BS95" s="114" t="s">
        <v>81</v>
      </c>
      <c r="BT95" s="114" t="s">
        <v>89</v>
      </c>
      <c r="BU95" s="114" t="s">
        <v>83</v>
      </c>
      <c r="BV95" s="114" t="s">
        <v>84</v>
      </c>
      <c r="BW95" s="114" t="s">
        <v>90</v>
      </c>
      <c r="BX95" s="114" t="s">
        <v>4</v>
      </c>
      <c r="CL95" s="114" t="s">
        <v>91</v>
      </c>
      <c r="CM95" s="114" t="s">
        <v>89</v>
      </c>
    </row>
    <row r="96" s="4" customFormat="1" ht="16.5" customHeight="1">
      <c r="A96" s="115" t="s">
        <v>92</v>
      </c>
      <c r="B96" s="63"/>
      <c r="C96" s="10"/>
      <c r="D96" s="10"/>
      <c r="E96" s="116" t="s">
        <v>86</v>
      </c>
      <c r="F96" s="116"/>
      <c r="G96" s="116"/>
      <c r="H96" s="116"/>
      <c r="I96" s="116"/>
      <c r="J96" s="10"/>
      <c r="K96" s="116" t="s">
        <v>93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'VRN - Vedlejší a ostatní ...'!J32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94</v>
      </c>
      <c r="AR96" s="63"/>
      <c r="AS96" s="119">
        <v>0</v>
      </c>
      <c r="AT96" s="120">
        <f>ROUND(SUM(AV96:AW96),2)</f>
        <v>0</v>
      </c>
      <c r="AU96" s="121">
        <f>'VRN - Vedlejší a ostatní ...'!P122</f>
        <v>0</v>
      </c>
      <c r="AV96" s="120">
        <f>'VRN - Vedlejší a ostatní ...'!J35</f>
        <v>0</v>
      </c>
      <c r="AW96" s="120">
        <f>'VRN - Vedlejší a ostatní ...'!J36</f>
        <v>0</v>
      </c>
      <c r="AX96" s="120">
        <f>'VRN - Vedlejší a ostatní ...'!J37</f>
        <v>0</v>
      </c>
      <c r="AY96" s="120">
        <f>'VRN - Vedlejší a ostatní ...'!J38</f>
        <v>0</v>
      </c>
      <c r="AZ96" s="120">
        <f>'VRN - Vedlejší a ostatní ...'!F35</f>
        <v>0</v>
      </c>
      <c r="BA96" s="120">
        <f>'VRN - Vedlejší a ostatní ...'!F36</f>
        <v>0</v>
      </c>
      <c r="BB96" s="120">
        <f>'VRN - Vedlejší a ostatní ...'!F37</f>
        <v>0</v>
      </c>
      <c r="BC96" s="120">
        <f>'VRN - Vedlejší a ostatní ...'!F38</f>
        <v>0</v>
      </c>
      <c r="BD96" s="122">
        <f>'VRN - Vedlejší a ostatní ...'!F39</f>
        <v>0</v>
      </c>
      <c r="BE96" s="4"/>
      <c r="BT96" s="26" t="s">
        <v>95</v>
      </c>
      <c r="BV96" s="26" t="s">
        <v>84</v>
      </c>
      <c r="BW96" s="26" t="s">
        <v>96</v>
      </c>
      <c r="BX96" s="26" t="s">
        <v>90</v>
      </c>
      <c r="CL96" s="26" t="s">
        <v>19</v>
      </c>
    </row>
    <row r="97" s="7" customFormat="1" ht="16.5" customHeight="1">
      <c r="A97" s="7"/>
      <c r="B97" s="103"/>
      <c r="C97" s="104"/>
      <c r="D97" s="105" t="s">
        <v>97</v>
      </c>
      <c r="E97" s="105"/>
      <c r="F97" s="105"/>
      <c r="G97" s="105"/>
      <c r="H97" s="105"/>
      <c r="I97" s="106"/>
      <c r="J97" s="105" t="s">
        <v>98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ROUND(SUM(AG98:AG99),2)</f>
        <v>0</v>
      </c>
      <c r="AH97" s="106"/>
      <c r="AI97" s="106"/>
      <c r="AJ97" s="106"/>
      <c r="AK97" s="106"/>
      <c r="AL97" s="106"/>
      <c r="AM97" s="106"/>
      <c r="AN97" s="108">
        <f>SUM(AG97,AT97)</f>
        <v>0</v>
      </c>
      <c r="AO97" s="106"/>
      <c r="AP97" s="106"/>
      <c r="AQ97" s="109" t="s">
        <v>99</v>
      </c>
      <c r="AR97" s="103"/>
      <c r="AS97" s="110">
        <f>ROUND(SUM(AS98:AS99),2)</f>
        <v>0</v>
      </c>
      <c r="AT97" s="111">
        <f>ROUND(SUM(AV97:AW97),2)</f>
        <v>0</v>
      </c>
      <c r="AU97" s="112">
        <f>ROUND(SUM(AU98:AU99),5)</f>
        <v>0</v>
      </c>
      <c r="AV97" s="111">
        <f>ROUND(AZ97*L29,2)</f>
        <v>0</v>
      </c>
      <c r="AW97" s="111">
        <f>ROUND(BA97*L30,2)</f>
        <v>0</v>
      </c>
      <c r="AX97" s="111">
        <f>ROUND(BB97*L29,2)</f>
        <v>0</v>
      </c>
      <c r="AY97" s="111">
        <f>ROUND(BC97*L30,2)</f>
        <v>0</v>
      </c>
      <c r="AZ97" s="111">
        <f>ROUND(SUM(AZ98:AZ99),2)</f>
        <v>0</v>
      </c>
      <c r="BA97" s="111">
        <f>ROUND(SUM(BA98:BA99),2)</f>
        <v>0</v>
      </c>
      <c r="BB97" s="111">
        <f>ROUND(SUM(BB98:BB99),2)</f>
        <v>0</v>
      </c>
      <c r="BC97" s="111">
        <f>ROUND(SUM(BC98:BC99),2)</f>
        <v>0</v>
      </c>
      <c r="BD97" s="113">
        <f>ROUND(SUM(BD98:BD99),2)</f>
        <v>0</v>
      </c>
      <c r="BE97" s="7"/>
      <c r="BS97" s="114" t="s">
        <v>81</v>
      </c>
      <c r="BT97" s="114" t="s">
        <v>89</v>
      </c>
      <c r="BU97" s="114" t="s">
        <v>83</v>
      </c>
      <c r="BV97" s="114" t="s">
        <v>84</v>
      </c>
      <c r="BW97" s="114" t="s">
        <v>100</v>
      </c>
      <c r="BX97" s="114" t="s">
        <v>4</v>
      </c>
      <c r="CL97" s="114" t="s">
        <v>1</v>
      </c>
      <c r="CM97" s="114" t="s">
        <v>89</v>
      </c>
    </row>
    <row r="98" s="4" customFormat="1" ht="16.5" customHeight="1">
      <c r="A98" s="115" t="s">
        <v>92</v>
      </c>
      <c r="B98" s="63"/>
      <c r="C98" s="10"/>
      <c r="D98" s="10"/>
      <c r="E98" s="116" t="s">
        <v>101</v>
      </c>
      <c r="F98" s="116"/>
      <c r="G98" s="116"/>
      <c r="H98" s="116"/>
      <c r="I98" s="116"/>
      <c r="J98" s="10"/>
      <c r="K98" s="116" t="s">
        <v>102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'01_00 - Bourání'!J32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94</v>
      </c>
      <c r="AR98" s="63"/>
      <c r="AS98" s="119">
        <v>0</v>
      </c>
      <c r="AT98" s="120">
        <f>ROUND(SUM(AV98:AW98),2)</f>
        <v>0</v>
      </c>
      <c r="AU98" s="121">
        <f>'01_00 - Bourání'!P129</f>
        <v>0</v>
      </c>
      <c r="AV98" s="120">
        <f>'01_00 - Bourání'!J35</f>
        <v>0</v>
      </c>
      <c r="AW98" s="120">
        <f>'01_00 - Bourání'!J36</f>
        <v>0</v>
      </c>
      <c r="AX98" s="120">
        <f>'01_00 - Bourání'!J37</f>
        <v>0</v>
      </c>
      <c r="AY98" s="120">
        <f>'01_00 - Bourání'!J38</f>
        <v>0</v>
      </c>
      <c r="AZ98" s="120">
        <f>'01_00 - Bourání'!F35</f>
        <v>0</v>
      </c>
      <c r="BA98" s="120">
        <f>'01_00 - Bourání'!F36</f>
        <v>0</v>
      </c>
      <c r="BB98" s="120">
        <f>'01_00 - Bourání'!F37</f>
        <v>0</v>
      </c>
      <c r="BC98" s="120">
        <f>'01_00 - Bourání'!F38</f>
        <v>0</v>
      </c>
      <c r="BD98" s="122">
        <f>'01_00 - Bourání'!F39</f>
        <v>0</v>
      </c>
      <c r="BE98" s="4"/>
      <c r="BT98" s="26" t="s">
        <v>95</v>
      </c>
      <c r="BV98" s="26" t="s">
        <v>84</v>
      </c>
      <c r="BW98" s="26" t="s">
        <v>103</v>
      </c>
      <c r="BX98" s="26" t="s">
        <v>100</v>
      </c>
      <c r="CL98" s="26" t="s">
        <v>19</v>
      </c>
    </row>
    <row r="99" s="4" customFormat="1" ht="16.5" customHeight="1">
      <c r="A99" s="115" t="s">
        <v>92</v>
      </c>
      <c r="B99" s="63"/>
      <c r="C99" s="10"/>
      <c r="D99" s="10"/>
      <c r="E99" s="116" t="s">
        <v>104</v>
      </c>
      <c r="F99" s="116"/>
      <c r="G99" s="116"/>
      <c r="H99" s="116"/>
      <c r="I99" s="116"/>
      <c r="J99" s="10"/>
      <c r="K99" s="116" t="s">
        <v>105</v>
      </c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7">
        <f>'01_01 - Architektonicko -...'!J32</f>
        <v>0</v>
      </c>
      <c r="AH99" s="10"/>
      <c r="AI99" s="10"/>
      <c r="AJ99" s="10"/>
      <c r="AK99" s="10"/>
      <c r="AL99" s="10"/>
      <c r="AM99" s="10"/>
      <c r="AN99" s="117">
        <f>SUM(AG99,AT99)</f>
        <v>0</v>
      </c>
      <c r="AO99" s="10"/>
      <c r="AP99" s="10"/>
      <c r="AQ99" s="118" t="s">
        <v>94</v>
      </c>
      <c r="AR99" s="63"/>
      <c r="AS99" s="119">
        <v>0</v>
      </c>
      <c r="AT99" s="120">
        <f>ROUND(SUM(AV99:AW99),2)</f>
        <v>0</v>
      </c>
      <c r="AU99" s="121">
        <f>'01_01 - Architektonicko -...'!P130</f>
        <v>0</v>
      </c>
      <c r="AV99" s="120">
        <f>'01_01 - Architektonicko -...'!J35</f>
        <v>0</v>
      </c>
      <c r="AW99" s="120">
        <f>'01_01 - Architektonicko -...'!J36</f>
        <v>0</v>
      </c>
      <c r="AX99" s="120">
        <f>'01_01 - Architektonicko -...'!J37</f>
        <v>0</v>
      </c>
      <c r="AY99" s="120">
        <f>'01_01 - Architektonicko -...'!J38</f>
        <v>0</v>
      </c>
      <c r="AZ99" s="120">
        <f>'01_01 - Architektonicko -...'!F35</f>
        <v>0</v>
      </c>
      <c r="BA99" s="120">
        <f>'01_01 - Architektonicko -...'!F36</f>
        <v>0</v>
      </c>
      <c r="BB99" s="120">
        <f>'01_01 - Architektonicko -...'!F37</f>
        <v>0</v>
      </c>
      <c r="BC99" s="120">
        <f>'01_01 - Architektonicko -...'!F38</f>
        <v>0</v>
      </c>
      <c r="BD99" s="122">
        <f>'01_01 - Architektonicko -...'!F39</f>
        <v>0</v>
      </c>
      <c r="BE99" s="4"/>
      <c r="BT99" s="26" t="s">
        <v>95</v>
      </c>
      <c r="BV99" s="26" t="s">
        <v>84</v>
      </c>
      <c r="BW99" s="26" t="s">
        <v>106</v>
      </c>
      <c r="BX99" s="26" t="s">
        <v>100</v>
      </c>
      <c r="CL99" s="26" t="s">
        <v>19</v>
      </c>
    </row>
    <row r="100" s="7" customFormat="1" ht="16.5" customHeight="1">
      <c r="A100" s="7"/>
      <c r="B100" s="103"/>
      <c r="C100" s="104"/>
      <c r="D100" s="105" t="s">
        <v>107</v>
      </c>
      <c r="E100" s="105"/>
      <c r="F100" s="105"/>
      <c r="G100" s="105"/>
      <c r="H100" s="105"/>
      <c r="I100" s="106"/>
      <c r="J100" s="105" t="s">
        <v>108</v>
      </c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7">
        <f>ROUND(AG101,2)</f>
        <v>0</v>
      </c>
      <c r="AH100" s="106"/>
      <c r="AI100" s="106"/>
      <c r="AJ100" s="106"/>
      <c r="AK100" s="106"/>
      <c r="AL100" s="106"/>
      <c r="AM100" s="106"/>
      <c r="AN100" s="108">
        <f>SUM(AG100,AT100)</f>
        <v>0</v>
      </c>
      <c r="AO100" s="106"/>
      <c r="AP100" s="106"/>
      <c r="AQ100" s="109" t="s">
        <v>109</v>
      </c>
      <c r="AR100" s="103"/>
      <c r="AS100" s="110">
        <f>ROUND(AS101,2)</f>
        <v>0</v>
      </c>
      <c r="AT100" s="111">
        <f>ROUND(SUM(AV100:AW100),2)</f>
        <v>0</v>
      </c>
      <c r="AU100" s="112">
        <f>ROUND(AU101,5)</f>
        <v>0</v>
      </c>
      <c r="AV100" s="111">
        <f>ROUND(AZ100*L29,2)</f>
        <v>0</v>
      </c>
      <c r="AW100" s="111">
        <f>ROUND(BA100*L30,2)</f>
        <v>0</v>
      </c>
      <c r="AX100" s="111">
        <f>ROUND(BB100*L29,2)</f>
        <v>0</v>
      </c>
      <c r="AY100" s="111">
        <f>ROUND(BC100*L30,2)</f>
        <v>0</v>
      </c>
      <c r="AZ100" s="111">
        <f>ROUND(AZ101,2)</f>
        <v>0</v>
      </c>
      <c r="BA100" s="111">
        <f>ROUND(BA101,2)</f>
        <v>0</v>
      </c>
      <c r="BB100" s="111">
        <f>ROUND(BB101,2)</f>
        <v>0</v>
      </c>
      <c r="BC100" s="111">
        <f>ROUND(BC101,2)</f>
        <v>0</v>
      </c>
      <c r="BD100" s="113">
        <f>ROUND(BD101,2)</f>
        <v>0</v>
      </c>
      <c r="BE100" s="7"/>
      <c r="BS100" s="114" t="s">
        <v>81</v>
      </c>
      <c r="BT100" s="114" t="s">
        <v>89</v>
      </c>
      <c r="BU100" s="114" t="s">
        <v>83</v>
      </c>
      <c r="BV100" s="114" t="s">
        <v>84</v>
      </c>
      <c r="BW100" s="114" t="s">
        <v>110</v>
      </c>
      <c r="BX100" s="114" t="s">
        <v>4</v>
      </c>
      <c r="CL100" s="114" t="s">
        <v>1</v>
      </c>
      <c r="CM100" s="114" t="s">
        <v>89</v>
      </c>
    </row>
    <row r="101" s="4" customFormat="1" ht="16.5" customHeight="1">
      <c r="A101" s="115" t="s">
        <v>92</v>
      </c>
      <c r="B101" s="63"/>
      <c r="C101" s="10"/>
      <c r="D101" s="10"/>
      <c r="E101" s="116" t="s">
        <v>107</v>
      </c>
      <c r="F101" s="116"/>
      <c r="G101" s="116"/>
      <c r="H101" s="116"/>
      <c r="I101" s="116"/>
      <c r="J101" s="10"/>
      <c r="K101" s="116" t="s">
        <v>108</v>
      </c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7">
        <f>'IO-01 - Zpevněné a nezpev...'!J32</f>
        <v>0</v>
      </c>
      <c r="AH101" s="10"/>
      <c r="AI101" s="10"/>
      <c r="AJ101" s="10"/>
      <c r="AK101" s="10"/>
      <c r="AL101" s="10"/>
      <c r="AM101" s="10"/>
      <c r="AN101" s="117">
        <f>SUM(AG101,AT101)</f>
        <v>0</v>
      </c>
      <c r="AO101" s="10"/>
      <c r="AP101" s="10"/>
      <c r="AQ101" s="118" t="s">
        <v>94</v>
      </c>
      <c r="AR101" s="63"/>
      <c r="AS101" s="123">
        <v>0</v>
      </c>
      <c r="AT101" s="124">
        <f>ROUND(SUM(AV101:AW101),2)</f>
        <v>0</v>
      </c>
      <c r="AU101" s="125">
        <f>'IO-01 - Zpevněné a nezpev...'!P128</f>
        <v>0</v>
      </c>
      <c r="AV101" s="124">
        <f>'IO-01 - Zpevněné a nezpev...'!J35</f>
        <v>0</v>
      </c>
      <c r="AW101" s="124">
        <f>'IO-01 - Zpevněné a nezpev...'!J36</f>
        <v>0</v>
      </c>
      <c r="AX101" s="124">
        <f>'IO-01 - Zpevněné a nezpev...'!J37</f>
        <v>0</v>
      </c>
      <c r="AY101" s="124">
        <f>'IO-01 - Zpevněné a nezpev...'!J38</f>
        <v>0</v>
      </c>
      <c r="AZ101" s="124">
        <f>'IO-01 - Zpevněné a nezpev...'!F35</f>
        <v>0</v>
      </c>
      <c r="BA101" s="124">
        <f>'IO-01 - Zpevněné a nezpev...'!F36</f>
        <v>0</v>
      </c>
      <c r="BB101" s="124">
        <f>'IO-01 - Zpevněné a nezpev...'!F37</f>
        <v>0</v>
      </c>
      <c r="BC101" s="124">
        <f>'IO-01 - Zpevněné a nezpev...'!F38</f>
        <v>0</v>
      </c>
      <c r="BD101" s="126">
        <f>'IO-01 - Zpevněné a nezpev...'!F39</f>
        <v>0</v>
      </c>
      <c r="BE101" s="4"/>
      <c r="BT101" s="26" t="s">
        <v>95</v>
      </c>
      <c r="BV101" s="26" t="s">
        <v>84</v>
      </c>
      <c r="BW101" s="26" t="s">
        <v>111</v>
      </c>
      <c r="BX101" s="26" t="s">
        <v>110</v>
      </c>
      <c r="CL101" s="26" t="s">
        <v>19</v>
      </c>
    </row>
    <row r="102" s="2" customFormat="1" ht="30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38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mergeCells count="66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VRN - Vedlejší a ostatní ...'!C2" display="/"/>
    <hyperlink ref="A98" location="'01_00 - Bourání'!C2" display="/"/>
    <hyperlink ref="A99" location="'01_01 - Architektonicko -...'!C2" display="/"/>
    <hyperlink ref="A101" location="'IO-01 - Zpevněné a nezpe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="1" customFormat="1" ht="24.96" customHeight="1">
      <c r="B4" s="21"/>
      <c r="D4" s="22" t="s">
        <v>112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Trojlístek Kamenice nad Lipou – oprava podlah a izolací</v>
      </c>
      <c r="F7" s="31"/>
      <c r="G7" s="31"/>
      <c r="H7" s="31"/>
      <c r="L7" s="21"/>
    </row>
    <row r="8" s="1" customFormat="1" ht="12" customHeight="1">
      <c r="B8" s="21"/>
      <c r="D8" s="31" t="s">
        <v>113</v>
      </c>
      <c r="L8" s="21"/>
    </row>
    <row r="9" s="2" customFormat="1" ht="16.5" customHeight="1">
      <c r="A9" s="37"/>
      <c r="B9" s="38"/>
      <c r="C9" s="37"/>
      <c r="D9" s="37"/>
      <c r="E9" s="128" t="s">
        <v>114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116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3. 6. 2022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38.5" customHeight="1">
      <c r="A29" s="129"/>
      <c r="B29" s="130"/>
      <c r="C29" s="129"/>
      <c r="D29" s="129"/>
      <c r="E29" s="35" t="s">
        <v>117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ROUND(J122,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ROUND((SUM(BE122:BE136)),  2)</f>
        <v>0</v>
      </c>
      <c r="G35" s="37"/>
      <c r="H35" s="37"/>
      <c r="I35" s="135">
        <v>0.20999999999999999</v>
      </c>
      <c r="J35" s="134">
        <f>ROUND(((SUM(BE122:BE136))*I35),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ROUND((SUM(BF122:BF136)),  2)</f>
        <v>0</v>
      </c>
      <c r="G36" s="37"/>
      <c r="H36" s="37"/>
      <c r="I36" s="135">
        <v>0.14999999999999999</v>
      </c>
      <c r="J36" s="134">
        <f>ROUND(((SUM(BF122:BF136))*I36),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ROUND((SUM(BG122:BG136)),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ROUND((SUM(BH122:BH136)),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ROUND((SUM(BI122:BI136)),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Trojlístek Kamenice nad Lipou – oprava podlah a izolací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113</v>
      </c>
      <c r="L86" s="21"/>
    </row>
    <row r="87" s="2" customFormat="1" ht="16.5" customHeight="1">
      <c r="A87" s="37"/>
      <c r="B87" s="38"/>
      <c r="C87" s="37"/>
      <c r="D87" s="37"/>
      <c r="E87" s="128" t="s">
        <v>114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VRN - Vedlejší a ostatní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Kamenice nad Lipou, ul. Vítězslava Nováka</v>
      </c>
      <c r="G91" s="37"/>
      <c r="H91" s="37"/>
      <c r="I91" s="31" t="s">
        <v>23</v>
      </c>
      <c r="J91" s="68" t="str">
        <f>IF(J14="","",J14)</f>
        <v>3. 6. 2022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119</v>
      </c>
      <c r="D96" s="136"/>
      <c r="E96" s="136"/>
      <c r="F96" s="136"/>
      <c r="G96" s="136"/>
      <c r="H96" s="136"/>
      <c r="I96" s="136"/>
      <c r="J96" s="145" t="s">
        <v>120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121</v>
      </c>
      <c r="D98" s="37"/>
      <c r="E98" s="37"/>
      <c r="F98" s="37"/>
      <c r="G98" s="37"/>
      <c r="H98" s="37"/>
      <c r="I98" s="37"/>
      <c r="J98" s="95">
        <f>J122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122</v>
      </c>
    </row>
    <row r="99" s="9" customFormat="1" ht="24.96" customHeight="1">
      <c r="A99" s="9"/>
      <c r="B99" s="147"/>
      <c r="C99" s="9"/>
      <c r="D99" s="148" t="s">
        <v>123</v>
      </c>
      <c r="E99" s="149"/>
      <c r="F99" s="149"/>
      <c r="G99" s="149"/>
      <c r="H99" s="149"/>
      <c r="I99" s="149"/>
      <c r="J99" s="150">
        <f>J123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124</v>
      </c>
      <c r="E100" s="153"/>
      <c r="F100" s="153"/>
      <c r="G100" s="153"/>
      <c r="H100" s="153"/>
      <c r="I100" s="153"/>
      <c r="J100" s="154">
        <f>J124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125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8" t="str">
        <f>E7</f>
        <v>Trojlístek Kamenice nad Lipou – oprava podlah a izolací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1"/>
      <c r="C111" s="31" t="s">
        <v>113</v>
      </c>
      <c r="L111" s="21"/>
    </row>
    <row r="112" s="2" customFormat="1" ht="16.5" customHeight="1">
      <c r="A112" s="37"/>
      <c r="B112" s="38"/>
      <c r="C112" s="37"/>
      <c r="D112" s="37"/>
      <c r="E112" s="128" t="s">
        <v>114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115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E11</f>
        <v>VRN - Vedlejší a ostatní náklady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7"/>
      <c r="E116" s="37"/>
      <c r="F116" s="26" t="str">
        <f>F14</f>
        <v>Kamenice nad Lipou, ul. Vítězslava Nováka</v>
      </c>
      <c r="G116" s="37"/>
      <c r="H116" s="37"/>
      <c r="I116" s="31" t="s">
        <v>23</v>
      </c>
      <c r="J116" s="68" t="str">
        <f>IF(J14="","",J14)</f>
        <v>3. 6. 2022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25</v>
      </c>
      <c r="D118" s="37"/>
      <c r="E118" s="37"/>
      <c r="F118" s="26" t="str">
        <f>E17</f>
        <v>Kraj Vysočina</v>
      </c>
      <c r="G118" s="37"/>
      <c r="H118" s="37"/>
      <c r="I118" s="31" t="s">
        <v>33</v>
      </c>
      <c r="J118" s="35" t="str">
        <f>E23</f>
        <v>PROJEKT CENTRUM NOVA s.r.o.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31</v>
      </c>
      <c r="D119" s="37"/>
      <c r="E119" s="37"/>
      <c r="F119" s="26" t="str">
        <f>IF(E20="","",E20)</f>
        <v>Vyplň údaj</v>
      </c>
      <c r="G119" s="37"/>
      <c r="H119" s="37"/>
      <c r="I119" s="31" t="s">
        <v>38</v>
      </c>
      <c r="J119" s="35" t="str">
        <f>E26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55"/>
      <c r="B121" s="156"/>
      <c r="C121" s="157" t="s">
        <v>126</v>
      </c>
      <c r="D121" s="158" t="s">
        <v>67</v>
      </c>
      <c r="E121" s="158" t="s">
        <v>63</v>
      </c>
      <c r="F121" s="158" t="s">
        <v>64</v>
      </c>
      <c r="G121" s="158" t="s">
        <v>127</v>
      </c>
      <c r="H121" s="158" t="s">
        <v>128</v>
      </c>
      <c r="I121" s="158" t="s">
        <v>129</v>
      </c>
      <c r="J121" s="158" t="s">
        <v>120</v>
      </c>
      <c r="K121" s="159" t="s">
        <v>130</v>
      </c>
      <c r="L121" s="160"/>
      <c r="M121" s="85" t="s">
        <v>1</v>
      </c>
      <c r="N121" s="86" t="s">
        <v>46</v>
      </c>
      <c r="O121" s="86" t="s">
        <v>131</v>
      </c>
      <c r="P121" s="86" t="s">
        <v>132</v>
      </c>
      <c r="Q121" s="86" t="s">
        <v>133</v>
      </c>
      <c r="R121" s="86" t="s">
        <v>134</v>
      </c>
      <c r="S121" s="86" t="s">
        <v>135</v>
      </c>
      <c r="T121" s="87" t="s">
        <v>136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="2" customFormat="1" ht="22.8" customHeight="1">
      <c r="A122" s="37"/>
      <c r="B122" s="38"/>
      <c r="C122" s="92" t="s">
        <v>137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38"/>
      <c r="M122" s="88"/>
      <c r="N122" s="72"/>
      <c r="O122" s="89"/>
      <c r="P122" s="162">
        <f>P123</f>
        <v>0</v>
      </c>
      <c r="Q122" s="89"/>
      <c r="R122" s="162">
        <f>R123</f>
        <v>0</v>
      </c>
      <c r="S122" s="89"/>
      <c r="T122" s="16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81</v>
      </c>
      <c r="AU122" s="18" t="s">
        <v>122</v>
      </c>
      <c r="BK122" s="164">
        <f>BK123</f>
        <v>0</v>
      </c>
    </row>
    <row r="123" s="12" customFormat="1" ht="25.92" customHeight="1">
      <c r="A123" s="12"/>
      <c r="B123" s="165"/>
      <c r="C123" s="12"/>
      <c r="D123" s="166" t="s">
        <v>81</v>
      </c>
      <c r="E123" s="167" t="s">
        <v>138</v>
      </c>
      <c r="F123" s="167" t="s">
        <v>139</v>
      </c>
      <c r="G123" s="12"/>
      <c r="H123" s="12"/>
      <c r="I123" s="168"/>
      <c r="J123" s="169">
        <f>BK123</f>
        <v>0</v>
      </c>
      <c r="K123" s="12"/>
      <c r="L123" s="165"/>
      <c r="M123" s="170"/>
      <c r="N123" s="171"/>
      <c r="O123" s="171"/>
      <c r="P123" s="172">
        <f>P124</f>
        <v>0</v>
      </c>
      <c r="Q123" s="171"/>
      <c r="R123" s="172">
        <f>R124</f>
        <v>0</v>
      </c>
      <c r="S123" s="171"/>
      <c r="T123" s="17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6" t="s">
        <v>140</v>
      </c>
      <c r="AT123" s="174" t="s">
        <v>81</v>
      </c>
      <c r="AU123" s="174" t="s">
        <v>82</v>
      </c>
      <c r="AY123" s="166" t="s">
        <v>141</v>
      </c>
      <c r="BK123" s="175">
        <f>BK124</f>
        <v>0</v>
      </c>
    </row>
    <row r="124" s="12" customFormat="1" ht="22.8" customHeight="1">
      <c r="A124" s="12"/>
      <c r="B124" s="165"/>
      <c r="C124" s="12"/>
      <c r="D124" s="166" t="s">
        <v>81</v>
      </c>
      <c r="E124" s="176" t="s">
        <v>142</v>
      </c>
      <c r="F124" s="176" t="s">
        <v>93</v>
      </c>
      <c r="G124" s="12"/>
      <c r="H124" s="12"/>
      <c r="I124" s="168"/>
      <c r="J124" s="177">
        <f>BK124</f>
        <v>0</v>
      </c>
      <c r="K124" s="12"/>
      <c r="L124" s="165"/>
      <c r="M124" s="170"/>
      <c r="N124" s="171"/>
      <c r="O124" s="171"/>
      <c r="P124" s="172">
        <f>SUM(P125:P136)</f>
        <v>0</v>
      </c>
      <c r="Q124" s="171"/>
      <c r="R124" s="172">
        <f>SUM(R125:R136)</f>
        <v>0</v>
      </c>
      <c r="S124" s="171"/>
      <c r="T124" s="173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6" t="s">
        <v>140</v>
      </c>
      <c r="AT124" s="174" t="s">
        <v>81</v>
      </c>
      <c r="AU124" s="174" t="s">
        <v>89</v>
      </c>
      <c r="AY124" s="166" t="s">
        <v>141</v>
      </c>
      <c r="BK124" s="175">
        <f>SUM(BK125:BK136)</f>
        <v>0</v>
      </c>
    </row>
    <row r="125" s="2" customFormat="1" ht="16.5" customHeight="1">
      <c r="A125" s="37"/>
      <c r="B125" s="178"/>
      <c r="C125" s="179" t="s">
        <v>89</v>
      </c>
      <c r="D125" s="179" t="s">
        <v>143</v>
      </c>
      <c r="E125" s="180" t="s">
        <v>144</v>
      </c>
      <c r="F125" s="181" t="s">
        <v>145</v>
      </c>
      <c r="G125" s="182" t="s">
        <v>146</v>
      </c>
      <c r="H125" s="183">
        <v>1</v>
      </c>
      <c r="I125" s="184"/>
      <c r="J125" s="185">
        <f>ROUND(I125*H125,2)</f>
        <v>0</v>
      </c>
      <c r="K125" s="181" t="s">
        <v>1</v>
      </c>
      <c r="L125" s="38"/>
      <c r="M125" s="186" t="s">
        <v>1</v>
      </c>
      <c r="N125" s="187" t="s">
        <v>48</v>
      </c>
      <c r="O125" s="76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0" t="s">
        <v>140</v>
      </c>
      <c r="AT125" s="190" t="s">
        <v>143</v>
      </c>
      <c r="AU125" s="190" t="s">
        <v>95</v>
      </c>
      <c r="AY125" s="18" t="s">
        <v>141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95</v>
      </c>
      <c r="BK125" s="191">
        <f>ROUND(I125*H125,2)</f>
        <v>0</v>
      </c>
      <c r="BL125" s="18" t="s">
        <v>140</v>
      </c>
      <c r="BM125" s="190" t="s">
        <v>147</v>
      </c>
    </row>
    <row r="126" s="2" customFormat="1">
      <c r="A126" s="37"/>
      <c r="B126" s="38"/>
      <c r="C126" s="37"/>
      <c r="D126" s="192" t="s">
        <v>148</v>
      </c>
      <c r="E126" s="37"/>
      <c r="F126" s="193" t="s">
        <v>149</v>
      </c>
      <c r="G126" s="37"/>
      <c r="H126" s="37"/>
      <c r="I126" s="194"/>
      <c r="J126" s="37"/>
      <c r="K126" s="37"/>
      <c r="L126" s="38"/>
      <c r="M126" s="195"/>
      <c r="N126" s="196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148</v>
      </c>
      <c r="AU126" s="18" t="s">
        <v>95</v>
      </c>
    </row>
    <row r="127" s="2" customFormat="1" ht="33" customHeight="1">
      <c r="A127" s="37"/>
      <c r="B127" s="178"/>
      <c r="C127" s="179" t="s">
        <v>95</v>
      </c>
      <c r="D127" s="179" t="s">
        <v>143</v>
      </c>
      <c r="E127" s="180" t="s">
        <v>150</v>
      </c>
      <c r="F127" s="181" t="s">
        <v>151</v>
      </c>
      <c r="G127" s="182" t="s">
        <v>146</v>
      </c>
      <c r="H127" s="183">
        <v>1</v>
      </c>
      <c r="I127" s="184"/>
      <c r="J127" s="185">
        <f>ROUND(I127*H127,2)</f>
        <v>0</v>
      </c>
      <c r="K127" s="181" t="s">
        <v>1</v>
      </c>
      <c r="L127" s="38"/>
      <c r="M127" s="186" t="s">
        <v>1</v>
      </c>
      <c r="N127" s="187" t="s">
        <v>48</v>
      </c>
      <c r="O127" s="76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0" t="s">
        <v>140</v>
      </c>
      <c r="AT127" s="190" t="s">
        <v>143</v>
      </c>
      <c r="AU127" s="190" t="s">
        <v>95</v>
      </c>
      <c r="AY127" s="18" t="s">
        <v>141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95</v>
      </c>
      <c r="BK127" s="191">
        <f>ROUND(I127*H127,2)</f>
        <v>0</v>
      </c>
      <c r="BL127" s="18" t="s">
        <v>140</v>
      </c>
      <c r="BM127" s="190" t="s">
        <v>152</v>
      </c>
    </row>
    <row r="128" s="2" customFormat="1">
      <c r="A128" s="37"/>
      <c r="B128" s="38"/>
      <c r="C128" s="37"/>
      <c r="D128" s="192" t="s">
        <v>148</v>
      </c>
      <c r="E128" s="37"/>
      <c r="F128" s="193" t="s">
        <v>153</v>
      </c>
      <c r="G128" s="37"/>
      <c r="H128" s="37"/>
      <c r="I128" s="194"/>
      <c r="J128" s="37"/>
      <c r="K128" s="37"/>
      <c r="L128" s="38"/>
      <c r="M128" s="195"/>
      <c r="N128" s="196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148</v>
      </c>
      <c r="AU128" s="18" t="s">
        <v>95</v>
      </c>
    </row>
    <row r="129" s="2" customFormat="1" ht="16.5" customHeight="1">
      <c r="A129" s="37"/>
      <c r="B129" s="178"/>
      <c r="C129" s="179" t="s">
        <v>154</v>
      </c>
      <c r="D129" s="179" t="s">
        <v>143</v>
      </c>
      <c r="E129" s="180" t="s">
        <v>155</v>
      </c>
      <c r="F129" s="181" t="s">
        <v>156</v>
      </c>
      <c r="G129" s="182" t="s">
        <v>146</v>
      </c>
      <c r="H129" s="183">
        <v>1</v>
      </c>
      <c r="I129" s="184"/>
      <c r="J129" s="185">
        <f>ROUND(I129*H129,2)</f>
        <v>0</v>
      </c>
      <c r="K129" s="181" t="s">
        <v>1</v>
      </c>
      <c r="L129" s="38"/>
      <c r="M129" s="186" t="s">
        <v>1</v>
      </c>
      <c r="N129" s="187" t="s">
        <v>48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140</v>
      </c>
      <c r="AT129" s="190" t="s">
        <v>143</v>
      </c>
      <c r="AU129" s="190" t="s">
        <v>95</v>
      </c>
      <c r="AY129" s="18" t="s">
        <v>141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95</v>
      </c>
      <c r="BK129" s="191">
        <f>ROUND(I129*H129,2)</f>
        <v>0</v>
      </c>
      <c r="BL129" s="18" t="s">
        <v>140</v>
      </c>
      <c r="BM129" s="190" t="s">
        <v>157</v>
      </c>
    </row>
    <row r="130" s="2" customFormat="1">
      <c r="A130" s="37"/>
      <c r="B130" s="38"/>
      <c r="C130" s="37"/>
      <c r="D130" s="192" t="s">
        <v>148</v>
      </c>
      <c r="E130" s="37"/>
      <c r="F130" s="193" t="s">
        <v>158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148</v>
      </c>
      <c r="AU130" s="18" t="s">
        <v>95</v>
      </c>
    </row>
    <row r="131" s="2" customFormat="1" ht="24.15" customHeight="1">
      <c r="A131" s="37"/>
      <c r="B131" s="178"/>
      <c r="C131" s="179" t="s">
        <v>140</v>
      </c>
      <c r="D131" s="179" t="s">
        <v>143</v>
      </c>
      <c r="E131" s="180" t="s">
        <v>159</v>
      </c>
      <c r="F131" s="181" t="s">
        <v>160</v>
      </c>
      <c r="G131" s="182" t="s">
        <v>146</v>
      </c>
      <c r="H131" s="183">
        <v>1</v>
      </c>
      <c r="I131" s="184"/>
      <c r="J131" s="185">
        <f>ROUND(I131*H131,2)</f>
        <v>0</v>
      </c>
      <c r="K131" s="181" t="s">
        <v>1</v>
      </c>
      <c r="L131" s="38"/>
      <c r="M131" s="186" t="s">
        <v>1</v>
      </c>
      <c r="N131" s="187" t="s">
        <v>48</v>
      </c>
      <c r="O131" s="76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0" t="s">
        <v>140</v>
      </c>
      <c r="AT131" s="190" t="s">
        <v>143</v>
      </c>
      <c r="AU131" s="190" t="s">
        <v>95</v>
      </c>
      <c r="AY131" s="18" t="s">
        <v>141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95</v>
      </c>
      <c r="BK131" s="191">
        <f>ROUND(I131*H131,2)</f>
        <v>0</v>
      </c>
      <c r="BL131" s="18" t="s">
        <v>140</v>
      </c>
      <c r="BM131" s="190" t="s">
        <v>161</v>
      </c>
    </row>
    <row r="132" s="2" customFormat="1">
      <c r="A132" s="37"/>
      <c r="B132" s="38"/>
      <c r="C132" s="37"/>
      <c r="D132" s="192" t="s">
        <v>148</v>
      </c>
      <c r="E132" s="37"/>
      <c r="F132" s="193" t="s">
        <v>162</v>
      </c>
      <c r="G132" s="37"/>
      <c r="H132" s="37"/>
      <c r="I132" s="194"/>
      <c r="J132" s="37"/>
      <c r="K132" s="37"/>
      <c r="L132" s="38"/>
      <c r="M132" s="195"/>
      <c r="N132" s="196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148</v>
      </c>
      <c r="AU132" s="18" t="s">
        <v>95</v>
      </c>
    </row>
    <row r="133" s="2" customFormat="1" ht="16.5" customHeight="1">
      <c r="A133" s="37"/>
      <c r="B133" s="178"/>
      <c r="C133" s="179" t="s">
        <v>163</v>
      </c>
      <c r="D133" s="179" t="s">
        <v>143</v>
      </c>
      <c r="E133" s="180" t="s">
        <v>164</v>
      </c>
      <c r="F133" s="181" t="s">
        <v>165</v>
      </c>
      <c r="G133" s="182" t="s">
        <v>146</v>
      </c>
      <c r="H133" s="183">
        <v>1</v>
      </c>
      <c r="I133" s="184"/>
      <c r="J133" s="185">
        <f>ROUND(I133*H133,2)</f>
        <v>0</v>
      </c>
      <c r="K133" s="181" t="s">
        <v>1</v>
      </c>
      <c r="L133" s="38"/>
      <c r="M133" s="186" t="s">
        <v>1</v>
      </c>
      <c r="N133" s="187" t="s">
        <v>48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140</v>
      </c>
      <c r="AT133" s="190" t="s">
        <v>143</v>
      </c>
      <c r="AU133" s="190" t="s">
        <v>95</v>
      </c>
      <c r="AY133" s="18" t="s">
        <v>141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95</v>
      </c>
      <c r="BK133" s="191">
        <f>ROUND(I133*H133,2)</f>
        <v>0</v>
      </c>
      <c r="BL133" s="18" t="s">
        <v>140</v>
      </c>
      <c r="BM133" s="190" t="s">
        <v>166</v>
      </c>
    </row>
    <row r="134" s="2" customFormat="1">
      <c r="A134" s="37"/>
      <c r="B134" s="38"/>
      <c r="C134" s="37"/>
      <c r="D134" s="192" t="s">
        <v>148</v>
      </c>
      <c r="E134" s="37"/>
      <c r="F134" s="193" t="s">
        <v>167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148</v>
      </c>
      <c r="AU134" s="18" t="s">
        <v>95</v>
      </c>
    </row>
    <row r="135" s="2" customFormat="1" ht="24.15" customHeight="1">
      <c r="A135" s="37"/>
      <c r="B135" s="178"/>
      <c r="C135" s="179" t="s">
        <v>168</v>
      </c>
      <c r="D135" s="179" t="s">
        <v>143</v>
      </c>
      <c r="E135" s="180" t="s">
        <v>169</v>
      </c>
      <c r="F135" s="181" t="s">
        <v>170</v>
      </c>
      <c r="G135" s="182" t="s">
        <v>171</v>
      </c>
      <c r="H135" s="183">
        <v>1</v>
      </c>
      <c r="I135" s="184"/>
      <c r="J135" s="185">
        <f>ROUND(I135*H135,2)</f>
        <v>0</v>
      </c>
      <c r="K135" s="181" t="s">
        <v>1</v>
      </c>
      <c r="L135" s="38"/>
      <c r="M135" s="186" t="s">
        <v>1</v>
      </c>
      <c r="N135" s="187" t="s">
        <v>48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140</v>
      </c>
      <c r="AT135" s="190" t="s">
        <v>143</v>
      </c>
      <c r="AU135" s="190" t="s">
        <v>95</v>
      </c>
      <c r="AY135" s="18" t="s">
        <v>141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95</v>
      </c>
      <c r="BK135" s="191">
        <f>ROUND(I135*H135,2)</f>
        <v>0</v>
      </c>
      <c r="BL135" s="18" t="s">
        <v>140</v>
      </c>
      <c r="BM135" s="190" t="s">
        <v>172</v>
      </c>
    </row>
    <row r="136" s="2" customFormat="1">
      <c r="A136" s="37"/>
      <c r="B136" s="38"/>
      <c r="C136" s="37"/>
      <c r="D136" s="192" t="s">
        <v>148</v>
      </c>
      <c r="E136" s="37"/>
      <c r="F136" s="193" t="s">
        <v>173</v>
      </c>
      <c r="G136" s="37"/>
      <c r="H136" s="37"/>
      <c r="I136" s="194"/>
      <c r="J136" s="37"/>
      <c r="K136" s="37"/>
      <c r="L136" s="38"/>
      <c r="M136" s="197"/>
      <c r="N136" s="198"/>
      <c r="O136" s="199"/>
      <c r="P136" s="199"/>
      <c r="Q136" s="199"/>
      <c r="R136" s="199"/>
      <c r="S136" s="199"/>
      <c r="T136" s="200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148</v>
      </c>
      <c r="AU136" s="18" t="s">
        <v>95</v>
      </c>
    </row>
    <row r="137" s="2" customFormat="1" ht="6.96" customHeight="1">
      <c r="A137" s="37"/>
      <c r="B137" s="59"/>
      <c r="C137" s="60"/>
      <c r="D137" s="60"/>
      <c r="E137" s="60"/>
      <c r="F137" s="60"/>
      <c r="G137" s="60"/>
      <c r="H137" s="60"/>
      <c r="I137" s="60"/>
      <c r="J137" s="60"/>
      <c r="K137" s="60"/>
      <c r="L137" s="38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autoFilter ref="C121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="1" customFormat="1" ht="24.96" customHeight="1">
      <c r="B4" s="21"/>
      <c r="D4" s="22" t="s">
        <v>112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Trojlístek Kamenice nad Lipou – oprava podlah a izolací</v>
      </c>
      <c r="F7" s="31"/>
      <c r="G7" s="31"/>
      <c r="H7" s="31"/>
      <c r="L7" s="21"/>
    </row>
    <row r="8" s="1" customFormat="1" ht="12" customHeight="1">
      <c r="B8" s="21"/>
      <c r="D8" s="31" t="s">
        <v>113</v>
      </c>
      <c r="L8" s="21"/>
    </row>
    <row r="9" s="2" customFormat="1" ht="16.5" customHeight="1">
      <c r="A9" s="37"/>
      <c r="B9" s="38"/>
      <c r="C9" s="37"/>
      <c r="D9" s="37"/>
      <c r="E9" s="128" t="s">
        <v>174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175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3. 6. 2022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62.5" customHeight="1">
      <c r="A29" s="129"/>
      <c r="B29" s="130"/>
      <c r="C29" s="129"/>
      <c r="D29" s="129"/>
      <c r="E29" s="35" t="s">
        <v>176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ROUND(J129,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ROUND((SUM(BE129:BE228)),  2)</f>
        <v>0</v>
      </c>
      <c r="G35" s="37"/>
      <c r="H35" s="37"/>
      <c r="I35" s="135">
        <v>0.20999999999999999</v>
      </c>
      <c r="J35" s="134">
        <f>ROUND(((SUM(BE129:BE228))*I35),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ROUND((SUM(BF129:BF228)),  2)</f>
        <v>0</v>
      </c>
      <c r="G36" s="37"/>
      <c r="H36" s="37"/>
      <c r="I36" s="135">
        <v>0.14999999999999999</v>
      </c>
      <c r="J36" s="134">
        <f>ROUND(((SUM(BF129:BF228))*I36),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ROUND((SUM(BG129:BG228)),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ROUND((SUM(BH129:BH228)),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ROUND((SUM(BI129:BI228)),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Trojlístek Kamenice nad Lipou – oprava podlah a izolací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113</v>
      </c>
      <c r="L86" s="21"/>
    </row>
    <row r="87" s="2" customFormat="1" ht="16.5" customHeight="1">
      <c r="A87" s="37"/>
      <c r="B87" s="38"/>
      <c r="C87" s="37"/>
      <c r="D87" s="37"/>
      <c r="E87" s="128" t="s">
        <v>174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01_00 - Bourání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Kamenice nad Lipou, ul. Vítězslava Nováka</v>
      </c>
      <c r="G91" s="37"/>
      <c r="H91" s="37"/>
      <c r="I91" s="31" t="s">
        <v>23</v>
      </c>
      <c r="J91" s="68" t="str">
        <f>IF(J14="","",J14)</f>
        <v>3. 6. 2022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119</v>
      </c>
      <c r="D96" s="136"/>
      <c r="E96" s="136"/>
      <c r="F96" s="136"/>
      <c r="G96" s="136"/>
      <c r="H96" s="136"/>
      <c r="I96" s="136"/>
      <c r="J96" s="145" t="s">
        <v>120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121</v>
      </c>
      <c r="D98" s="37"/>
      <c r="E98" s="37"/>
      <c r="F98" s="37"/>
      <c r="G98" s="37"/>
      <c r="H98" s="37"/>
      <c r="I98" s="37"/>
      <c r="J98" s="95">
        <f>J129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122</v>
      </c>
    </row>
    <row r="99" s="9" customFormat="1" ht="24.96" customHeight="1">
      <c r="A99" s="9"/>
      <c r="B99" s="147"/>
      <c r="C99" s="9"/>
      <c r="D99" s="148" t="s">
        <v>177</v>
      </c>
      <c r="E99" s="149"/>
      <c r="F99" s="149"/>
      <c r="G99" s="149"/>
      <c r="H99" s="149"/>
      <c r="I99" s="149"/>
      <c r="J99" s="150">
        <f>J130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178</v>
      </c>
      <c r="E100" s="153"/>
      <c r="F100" s="153"/>
      <c r="G100" s="153"/>
      <c r="H100" s="153"/>
      <c r="I100" s="153"/>
      <c r="J100" s="154">
        <f>J131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179</v>
      </c>
      <c r="E101" s="153"/>
      <c r="F101" s="153"/>
      <c r="G101" s="153"/>
      <c r="H101" s="153"/>
      <c r="I101" s="153"/>
      <c r="J101" s="154">
        <f>J144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180</v>
      </c>
      <c r="E102" s="153"/>
      <c r="F102" s="153"/>
      <c r="G102" s="153"/>
      <c r="H102" s="153"/>
      <c r="I102" s="153"/>
      <c r="J102" s="154">
        <f>J149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181</v>
      </c>
      <c r="E103" s="153"/>
      <c r="F103" s="153"/>
      <c r="G103" s="153"/>
      <c r="H103" s="153"/>
      <c r="I103" s="153"/>
      <c r="J103" s="154">
        <f>J193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7"/>
      <c r="C104" s="9"/>
      <c r="D104" s="148" t="s">
        <v>182</v>
      </c>
      <c r="E104" s="149"/>
      <c r="F104" s="149"/>
      <c r="G104" s="149"/>
      <c r="H104" s="149"/>
      <c r="I104" s="149"/>
      <c r="J104" s="150">
        <f>J204</f>
        <v>0</v>
      </c>
      <c r="K104" s="9"/>
      <c r="L104" s="14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1"/>
      <c r="C105" s="10"/>
      <c r="D105" s="152" t="s">
        <v>183</v>
      </c>
      <c r="E105" s="153"/>
      <c r="F105" s="153"/>
      <c r="G105" s="153"/>
      <c r="H105" s="153"/>
      <c r="I105" s="153"/>
      <c r="J105" s="154">
        <f>J205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184</v>
      </c>
      <c r="E106" s="153"/>
      <c r="F106" s="153"/>
      <c r="G106" s="153"/>
      <c r="H106" s="153"/>
      <c r="I106" s="153"/>
      <c r="J106" s="154">
        <f>J212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1"/>
      <c r="C107" s="10"/>
      <c r="D107" s="152" t="s">
        <v>185</v>
      </c>
      <c r="E107" s="153"/>
      <c r="F107" s="153"/>
      <c r="G107" s="153"/>
      <c r="H107" s="153"/>
      <c r="I107" s="153"/>
      <c r="J107" s="154">
        <f>J219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125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128" t="str">
        <f>E7</f>
        <v>Trojlístek Kamenice nad Lipou – oprava podlah a izolací</v>
      </c>
      <c r="F117" s="31"/>
      <c r="G117" s="31"/>
      <c r="H117" s="31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1"/>
      <c r="C118" s="31" t="s">
        <v>113</v>
      </c>
      <c r="L118" s="21"/>
    </row>
    <row r="119" s="2" customFormat="1" ht="16.5" customHeight="1">
      <c r="A119" s="37"/>
      <c r="B119" s="38"/>
      <c r="C119" s="37"/>
      <c r="D119" s="37"/>
      <c r="E119" s="128" t="s">
        <v>174</v>
      </c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115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66" t="str">
        <f>E11</f>
        <v>01_00 - Bourání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21</v>
      </c>
      <c r="D123" s="37"/>
      <c r="E123" s="37"/>
      <c r="F123" s="26" t="str">
        <f>F14</f>
        <v>Kamenice nad Lipou, ul. Vítězslava Nováka</v>
      </c>
      <c r="G123" s="37"/>
      <c r="H123" s="37"/>
      <c r="I123" s="31" t="s">
        <v>23</v>
      </c>
      <c r="J123" s="68" t="str">
        <f>IF(J14="","",J14)</f>
        <v>3. 6. 2022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5.65" customHeight="1">
      <c r="A125" s="37"/>
      <c r="B125" s="38"/>
      <c r="C125" s="31" t="s">
        <v>25</v>
      </c>
      <c r="D125" s="37"/>
      <c r="E125" s="37"/>
      <c r="F125" s="26" t="str">
        <f>E17</f>
        <v>Kraj Vysočina</v>
      </c>
      <c r="G125" s="37"/>
      <c r="H125" s="37"/>
      <c r="I125" s="31" t="s">
        <v>33</v>
      </c>
      <c r="J125" s="35" t="str">
        <f>E23</f>
        <v>PROJEKT CENTRUM NOVA s.r.o.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31</v>
      </c>
      <c r="D126" s="37"/>
      <c r="E126" s="37"/>
      <c r="F126" s="26" t="str">
        <f>IF(E20="","",E20)</f>
        <v>Vyplň údaj</v>
      </c>
      <c r="G126" s="37"/>
      <c r="H126" s="37"/>
      <c r="I126" s="31" t="s">
        <v>38</v>
      </c>
      <c r="J126" s="35" t="str">
        <f>E26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55"/>
      <c r="B128" s="156"/>
      <c r="C128" s="157" t="s">
        <v>126</v>
      </c>
      <c r="D128" s="158" t="s">
        <v>67</v>
      </c>
      <c r="E128" s="158" t="s">
        <v>63</v>
      </c>
      <c r="F128" s="158" t="s">
        <v>64</v>
      </c>
      <c r="G128" s="158" t="s">
        <v>127</v>
      </c>
      <c r="H128" s="158" t="s">
        <v>128</v>
      </c>
      <c r="I128" s="158" t="s">
        <v>129</v>
      </c>
      <c r="J128" s="158" t="s">
        <v>120</v>
      </c>
      <c r="K128" s="159" t="s">
        <v>130</v>
      </c>
      <c r="L128" s="160"/>
      <c r="M128" s="85" t="s">
        <v>1</v>
      </c>
      <c r="N128" s="86" t="s">
        <v>46</v>
      </c>
      <c r="O128" s="86" t="s">
        <v>131</v>
      </c>
      <c r="P128" s="86" t="s">
        <v>132</v>
      </c>
      <c r="Q128" s="86" t="s">
        <v>133</v>
      </c>
      <c r="R128" s="86" t="s">
        <v>134</v>
      </c>
      <c r="S128" s="86" t="s">
        <v>135</v>
      </c>
      <c r="T128" s="87" t="s">
        <v>136</v>
      </c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155"/>
    </row>
    <row r="129" s="2" customFormat="1" ht="22.8" customHeight="1">
      <c r="A129" s="37"/>
      <c r="B129" s="38"/>
      <c r="C129" s="92" t="s">
        <v>137</v>
      </c>
      <c r="D129" s="37"/>
      <c r="E129" s="37"/>
      <c r="F129" s="37"/>
      <c r="G129" s="37"/>
      <c r="H129" s="37"/>
      <c r="I129" s="37"/>
      <c r="J129" s="161">
        <f>BK129</f>
        <v>0</v>
      </c>
      <c r="K129" s="37"/>
      <c r="L129" s="38"/>
      <c r="M129" s="88"/>
      <c r="N129" s="72"/>
      <c r="O129" s="89"/>
      <c r="P129" s="162">
        <f>P130+P204</f>
        <v>0</v>
      </c>
      <c r="Q129" s="89"/>
      <c r="R129" s="162">
        <f>R130+R204</f>
        <v>0.010865</v>
      </c>
      <c r="S129" s="89"/>
      <c r="T129" s="163">
        <f>T130+T204</f>
        <v>1.653864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81</v>
      </c>
      <c r="AU129" s="18" t="s">
        <v>122</v>
      </c>
      <c r="BK129" s="164">
        <f>BK130+BK204</f>
        <v>0</v>
      </c>
    </row>
    <row r="130" s="12" customFormat="1" ht="25.92" customHeight="1">
      <c r="A130" s="12"/>
      <c r="B130" s="165"/>
      <c r="C130" s="12"/>
      <c r="D130" s="166" t="s">
        <v>81</v>
      </c>
      <c r="E130" s="167" t="s">
        <v>186</v>
      </c>
      <c r="F130" s="167" t="s">
        <v>187</v>
      </c>
      <c r="G130" s="12"/>
      <c r="H130" s="12"/>
      <c r="I130" s="168"/>
      <c r="J130" s="169">
        <f>BK130</f>
        <v>0</v>
      </c>
      <c r="K130" s="12"/>
      <c r="L130" s="165"/>
      <c r="M130" s="170"/>
      <c r="N130" s="171"/>
      <c r="O130" s="171"/>
      <c r="P130" s="172">
        <f>P131+P144+P149+P193</f>
        <v>0</v>
      </c>
      <c r="Q130" s="171"/>
      <c r="R130" s="172">
        <f>R131+R144+R149+R193</f>
        <v>0.005705</v>
      </c>
      <c r="S130" s="171"/>
      <c r="T130" s="173">
        <f>T131+T144+T149+T193</f>
        <v>1.477684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6" t="s">
        <v>89</v>
      </c>
      <c r="AT130" s="174" t="s">
        <v>81</v>
      </c>
      <c r="AU130" s="174" t="s">
        <v>82</v>
      </c>
      <c r="AY130" s="166" t="s">
        <v>141</v>
      </c>
      <c r="BK130" s="175">
        <f>BK131+BK144+BK149+BK193</f>
        <v>0</v>
      </c>
    </row>
    <row r="131" s="12" customFormat="1" ht="22.8" customHeight="1">
      <c r="A131" s="12"/>
      <c r="B131" s="165"/>
      <c r="C131" s="12"/>
      <c r="D131" s="166" t="s">
        <v>81</v>
      </c>
      <c r="E131" s="176" t="s">
        <v>89</v>
      </c>
      <c r="F131" s="176" t="s">
        <v>188</v>
      </c>
      <c r="G131" s="12"/>
      <c r="H131" s="12"/>
      <c r="I131" s="168"/>
      <c r="J131" s="177">
        <f>BK131</f>
        <v>0</v>
      </c>
      <c r="K131" s="12"/>
      <c r="L131" s="165"/>
      <c r="M131" s="170"/>
      <c r="N131" s="171"/>
      <c r="O131" s="171"/>
      <c r="P131" s="172">
        <f>SUM(P132:P143)</f>
        <v>0</v>
      </c>
      <c r="Q131" s="171"/>
      <c r="R131" s="172">
        <f>SUM(R132:R143)</f>
        <v>0</v>
      </c>
      <c r="S131" s="171"/>
      <c r="T131" s="173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6" t="s">
        <v>89</v>
      </c>
      <c r="AT131" s="174" t="s">
        <v>81</v>
      </c>
      <c r="AU131" s="174" t="s">
        <v>89</v>
      </c>
      <c r="AY131" s="166" t="s">
        <v>141</v>
      </c>
      <c r="BK131" s="175">
        <f>SUM(BK132:BK143)</f>
        <v>0</v>
      </c>
    </row>
    <row r="132" s="2" customFormat="1" ht="24.15" customHeight="1">
      <c r="A132" s="37"/>
      <c r="B132" s="178"/>
      <c r="C132" s="179" t="s">
        <v>89</v>
      </c>
      <c r="D132" s="179" t="s">
        <v>143</v>
      </c>
      <c r="E132" s="180" t="s">
        <v>189</v>
      </c>
      <c r="F132" s="181" t="s">
        <v>190</v>
      </c>
      <c r="G132" s="182" t="s">
        <v>191</v>
      </c>
      <c r="H132" s="183">
        <v>1.2</v>
      </c>
      <c r="I132" s="184"/>
      <c r="J132" s="185">
        <f>ROUND(I132*H132,2)</f>
        <v>0</v>
      </c>
      <c r="K132" s="181" t="s">
        <v>192</v>
      </c>
      <c r="L132" s="38"/>
      <c r="M132" s="186" t="s">
        <v>1</v>
      </c>
      <c r="N132" s="187" t="s">
        <v>48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140</v>
      </c>
      <c r="AT132" s="190" t="s">
        <v>143</v>
      </c>
      <c r="AU132" s="190" t="s">
        <v>95</v>
      </c>
      <c r="AY132" s="18" t="s">
        <v>141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95</v>
      </c>
      <c r="BK132" s="191">
        <f>ROUND(I132*H132,2)</f>
        <v>0</v>
      </c>
      <c r="BL132" s="18" t="s">
        <v>140</v>
      </c>
      <c r="BM132" s="190" t="s">
        <v>193</v>
      </c>
    </row>
    <row r="133" s="2" customFormat="1">
      <c r="A133" s="37"/>
      <c r="B133" s="38"/>
      <c r="C133" s="37"/>
      <c r="D133" s="192" t="s">
        <v>148</v>
      </c>
      <c r="E133" s="37"/>
      <c r="F133" s="193" t="s">
        <v>194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148</v>
      </c>
      <c r="AU133" s="18" t="s">
        <v>95</v>
      </c>
    </row>
    <row r="134" s="13" customFormat="1">
      <c r="A134" s="13"/>
      <c r="B134" s="201"/>
      <c r="C134" s="13"/>
      <c r="D134" s="192" t="s">
        <v>195</v>
      </c>
      <c r="E134" s="202" t="s">
        <v>1</v>
      </c>
      <c r="F134" s="203" t="s">
        <v>196</v>
      </c>
      <c r="G134" s="13"/>
      <c r="H134" s="202" t="s">
        <v>1</v>
      </c>
      <c r="I134" s="204"/>
      <c r="J134" s="13"/>
      <c r="K134" s="13"/>
      <c r="L134" s="201"/>
      <c r="M134" s="205"/>
      <c r="N134" s="206"/>
      <c r="O134" s="206"/>
      <c r="P134" s="206"/>
      <c r="Q134" s="206"/>
      <c r="R134" s="206"/>
      <c r="S134" s="206"/>
      <c r="T134" s="20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2" t="s">
        <v>195</v>
      </c>
      <c r="AU134" s="202" t="s">
        <v>95</v>
      </c>
      <c r="AV134" s="13" t="s">
        <v>89</v>
      </c>
      <c r="AW134" s="13" t="s">
        <v>37</v>
      </c>
      <c r="AX134" s="13" t="s">
        <v>82</v>
      </c>
      <c r="AY134" s="202" t="s">
        <v>141</v>
      </c>
    </row>
    <row r="135" s="14" customFormat="1">
      <c r="A135" s="14"/>
      <c r="B135" s="208"/>
      <c r="C135" s="14"/>
      <c r="D135" s="192" t="s">
        <v>195</v>
      </c>
      <c r="E135" s="209" t="s">
        <v>1</v>
      </c>
      <c r="F135" s="210" t="s">
        <v>197</v>
      </c>
      <c r="G135" s="14"/>
      <c r="H135" s="211">
        <v>0.59999999999999998</v>
      </c>
      <c r="I135" s="212"/>
      <c r="J135" s="14"/>
      <c r="K135" s="14"/>
      <c r="L135" s="208"/>
      <c r="M135" s="213"/>
      <c r="N135" s="214"/>
      <c r="O135" s="214"/>
      <c r="P135" s="214"/>
      <c r="Q135" s="214"/>
      <c r="R135" s="214"/>
      <c r="S135" s="214"/>
      <c r="T135" s="21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9" t="s">
        <v>195</v>
      </c>
      <c r="AU135" s="209" t="s">
        <v>95</v>
      </c>
      <c r="AV135" s="14" t="s">
        <v>95</v>
      </c>
      <c r="AW135" s="14" t="s">
        <v>37</v>
      </c>
      <c r="AX135" s="14" t="s">
        <v>82</v>
      </c>
      <c r="AY135" s="209" t="s">
        <v>141</v>
      </c>
    </row>
    <row r="136" s="13" customFormat="1">
      <c r="A136" s="13"/>
      <c r="B136" s="201"/>
      <c r="C136" s="13"/>
      <c r="D136" s="192" t="s">
        <v>195</v>
      </c>
      <c r="E136" s="202" t="s">
        <v>1</v>
      </c>
      <c r="F136" s="203" t="s">
        <v>198</v>
      </c>
      <c r="G136" s="13"/>
      <c r="H136" s="202" t="s">
        <v>1</v>
      </c>
      <c r="I136" s="204"/>
      <c r="J136" s="13"/>
      <c r="K136" s="13"/>
      <c r="L136" s="201"/>
      <c r="M136" s="205"/>
      <c r="N136" s="206"/>
      <c r="O136" s="206"/>
      <c r="P136" s="206"/>
      <c r="Q136" s="206"/>
      <c r="R136" s="206"/>
      <c r="S136" s="206"/>
      <c r="T136" s="20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2" t="s">
        <v>195</v>
      </c>
      <c r="AU136" s="202" t="s">
        <v>95</v>
      </c>
      <c r="AV136" s="13" t="s">
        <v>89</v>
      </c>
      <c r="AW136" s="13" t="s">
        <v>37</v>
      </c>
      <c r="AX136" s="13" t="s">
        <v>82</v>
      </c>
      <c r="AY136" s="202" t="s">
        <v>141</v>
      </c>
    </row>
    <row r="137" s="14" customFormat="1">
      <c r="A137" s="14"/>
      <c r="B137" s="208"/>
      <c r="C137" s="14"/>
      <c r="D137" s="192" t="s">
        <v>195</v>
      </c>
      <c r="E137" s="209" t="s">
        <v>1</v>
      </c>
      <c r="F137" s="210" t="s">
        <v>197</v>
      </c>
      <c r="G137" s="14"/>
      <c r="H137" s="211">
        <v>0.59999999999999998</v>
      </c>
      <c r="I137" s="212"/>
      <c r="J137" s="14"/>
      <c r="K137" s="14"/>
      <c r="L137" s="208"/>
      <c r="M137" s="213"/>
      <c r="N137" s="214"/>
      <c r="O137" s="214"/>
      <c r="P137" s="214"/>
      <c r="Q137" s="214"/>
      <c r="R137" s="214"/>
      <c r="S137" s="214"/>
      <c r="T137" s="21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9" t="s">
        <v>195</v>
      </c>
      <c r="AU137" s="209" t="s">
        <v>95</v>
      </c>
      <c r="AV137" s="14" t="s">
        <v>95</v>
      </c>
      <c r="AW137" s="14" t="s">
        <v>37</v>
      </c>
      <c r="AX137" s="14" t="s">
        <v>82</v>
      </c>
      <c r="AY137" s="209" t="s">
        <v>141</v>
      </c>
    </row>
    <row r="138" s="15" customFormat="1">
      <c r="A138" s="15"/>
      <c r="B138" s="216"/>
      <c r="C138" s="15"/>
      <c r="D138" s="192" t="s">
        <v>195</v>
      </c>
      <c r="E138" s="217" t="s">
        <v>1</v>
      </c>
      <c r="F138" s="218" t="s">
        <v>199</v>
      </c>
      <c r="G138" s="15"/>
      <c r="H138" s="219">
        <v>1.2</v>
      </c>
      <c r="I138" s="220"/>
      <c r="J138" s="15"/>
      <c r="K138" s="15"/>
      <c r="L138" s="216"/>
      <c r="M138" s="221"/>
      <c r="N138" s="222"/>
      <c r="O138" s="222"/>
      <c r="P138" s="222"/>
      <c r="Q138" s="222"/>
      <c r="R138" s="222"/>
      <c r="S138" s="222"/>
      <c r="T138" s="22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7" t="s">
        <v>195</v>
      </c>
      <c r="AU138" s="217" t="s">
        <v>95</v>
      </c>
      <c r="AV138" s="15" t="s">
        <v>140</v>
      </c>
      <c r="AW138" s="15" t="s">
        <v>37</v>
      </c>
      <c r="AX138" s="15" t="s">
        <v>89</v>
      </c>
      <c r="AY138" s="217" t="s">
        <v>141</v>
      </c>
    </row>
    <row r="139" s="2" customFormat="1" ht="33" customHeight="1">
      <c r="A139" s="37"/>
      <c r="B139" s="178"/>
      <c r="C139" s="179" t="s">
        <v>95</v>
      </c>
      <c r="D139" s="179" t="s">
        <v>143</v>
      </c>
      <c r="E139" s="180" t="s">
        <v>200</v>
      </c>
      <c r="F139" s="181" t="s">
        <v>201</v>
      </c>
      <c r="G139" s="182" t="s">
        <v>191</v>
      </c>
      <c r="H139" s="183">
        <v>0.32400000000000001</v>
      </c>
      <c r="I139" s="184"/>
      <c r="J139" s="185">
        <f>ROUND(I139*H139,2)</f>
        <v>0</v>
      </c>
      <c r="K139" s="181" t="s">
        <v>192</v>
      </c>
      <c r="L139" s="38"/>
      <c r="M139" s="186" t="s">
        <v>1</v>
      </c>
      <c r="N139" s="187" t="s">
        <v>48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140</v>
      </c>
      <c r="AT139" s="190" t="s">
        <v>143</v>
      </c>
      <c r="AU139" s="190" t="s">
        <v>95</v>
      </c>
      <c r="AY139" s="18" t="s">
        <v>141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95</v>
      </c>
      <c r="BK139" s="191">
        <f>ROUND(I139*H139,2)</f>
        <v>0</v>
      </c>
      <c r="BL139" s="18" t="s">
        <v>140</v>
      </c>
      <c r="BM139" s="190" t="s">
        <v>202</v>
      </c>
    </row>
    <row r="140" s="2" customFormat="1">
      <c r="A140" s="37"/>
      <c r="B140" s="38"/>
      <c r="C140" s="37"/>
      <c r="D140" s="192" t="s">
        <v>148</v>
      </c>
      <c r="E140" s="37"/>
      <c r="F140" s="193" t="s">
        <v>203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148</v>
      </c>
      <c r="AU140" s="18" t="s">
        <v>95</v>
      </c>
    </row>
    <row r="141" s="13" customFormat="1">
      <c r="A141" s="13"/>
      <c r="B141" s="201"/>
      <c r="C141" s="13"/>
      <c r="D141" s="192" t="s">
        <v>195</v>
      </c>
      <c r="E141" s="202" t="s">
        <v>1</v>
      </c>
      <c r="F141" s="203" t="s">
        <v>204</v>
      </c>
      <c r="G141" s="13"/>
      <c r="H141" s="202" t="s">
        <v>1</v>
      </c>
      <c r="I141" s="204"/>
      <c r="J141" s="13"/>
      <c r="K141" s="13"/>
      <c r="L141" s="201"/>
      <c r="M141" s="205"/>
      <c r="N141" s="206"/>
      <c r="O141" s="206"/>
      <c r="P141" s="206"/>
      <c r="Q141" s="206"/>
      <c r="R141" s="206"/>
      <c r="S141" s="206"/>
      <c r="T141" s="20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2" t="s">
        <v>195</v>
      </c>
      <c r="AU141" s="202" t="s">
        <v>95</v>
      </c>
      <c r="AV141" s="13" t="s">
        <v>89</v>
      </c>
      <c r="AW141" s="13" t="s">
        <v>37</v>
      </c>
      <c r="AX141" s="13" t="s">
        <v>82</v>
      </c>
      <c r="AY141" s="202" t="s">
        <v>141</v>
      </c>
    </row>
    <row r="142" s="14" customFormat="1">
      <c r="A142" s="14"/>
      <c r="B142" s="208"/>
      <c r="C142" s="14"/>
      <c r="D142" s="192" t="s">
        <v>195</v>
      </c>
      <c r="E142" s="209" t="s">
        <v>1</v>
      </c>
      <c r="F142" s="210" t="s">
        <v>205</v>
      </c>
      <c r="G142" s="14"/>
      <c r="H142" s="211">
        <v>0.32400000000000001</v>
      </c>
      <c r="I142" s="212"/>
      <c r="J142" s="14"/>
      <c r="K142" s="14"/>
      <c r="L142" s="208"/>
      <c r="M142" s="213"/>
      <c r="N142" s="214"/>
      <c r="O142" s="214"/>
      <c r="P142" s="214"/>
      <c r="Q142" s="214"/>
      <c r="R142" s="214"/>
      <c r="S142" s="214"/>
      <c r="T142" s="21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9" t="s">
        <v>195</v>
      </c>
      <c r="AU142" s="209" t="s">
        <v>95</v>
      </c>
      <c r="AV142" s="14" t="s">
        <v>95</v>
      </c>
      <c r="AW142" s="14" t="s">
        <v>37</v>
      </c>
      <c r="AX142" s="14" t="s">
        <v>82</v>
      </c>
      <c r="AY142" s="209" t="s">
        <v>141</v>
      </c>
    </row>
    <row r="143" s="15" customFormat="1">
      <c r="A143" s="15"/>
      <c r="B143" s="216"/>
      <c r="C143" s="15"/>
      <c r="D143" s="192" t="s">
        <v>195</v>
      </c>
      <c r="E143" s="217" t="s">
        <v>1</v>
      </c>
      <c r="F143" s="218" t="s">
        <v>199</v>
      </c>
      <c r="G143" s="15"/>
      <c r="H143" s="219">
        <v>0.32400000000000001</v>
      </c>
      <c r="I143" s="220"/>
      <c r="J143" s="15"/>
      <c r="K143" s="15"/>
      <c r="L143" s="216"/>
      <c r="M143" s="221"/>
      <c r="N143" s="222"/>
      <c r="O143" s="222"/>
      <c r="P143" s="222"/>
      <c r="Q143" s="222"/>
      <c r="R143" s="222"/>
      <c r="S143" s="222"/>
      <c r="T143" s="22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7" t="s">
        <v>195</v>
      </c>
      <c r="AU143" s="217" t="s">
        <v>95</v>
      </c>
      <c r="AV143" s="15" t="s">
        <v>140</v>
      </c>
      <c r="AW143" s="15" t="s">
        <v>37</v>
      </c>
      <c r="AX143" s="15" t="s">
        <v>89</v>
      </c>
      <c r="AY143" s="217" t="s">
        <v>141</v>
      </c>
    </row>
    <row r="144" s="12" customFormat="1" ht="22.8" customHeight="1">
      <c r="A144" s="12"/>
      <c r="B144" s="165"/>
      <c r="C144" s="12"/>
      <c r="D144" s="166" t="s">
        <v>81</v>
      </c>
      <c r="E144" s="176" t="s">
        <v>168</v>
      </c>
      <c r="F144" s="176" t="s">
        <v>206</v>
      </c>
      <c r="G144" s="12"/>
      <c r="H144" s="12"/>
      <c r="I144" s="168"/>
      <c r="J144" s="177">
        <f>BK144</f>
        <v>0</v>
      </c>
      <c r="K144" s="12"/>
      <c r="L144" s="165"/>
      <c r="M144" s="170"/>
      <c r="N144" s="171"/>
      <c r="O144" s="171"/>
      <c r="P144" s="172">
        <f>SUM(P145:P148)</f>
        <v>0</v>
      </c>
      <c r="Q144" s="171"/>
      <c r="R144" s="172">
        <f>SUM(R145:R148)</f>
        <v>0</v>
      </c>
      <c r="S144" s="171"/>
      <c r="T144" s="173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6" t="s">
        <v>89</v>
      </c>
      <c r="AT144" s="174" t="s">
        <v>81</v>
      </c>
      <c r="AU144" s="174" t="s">
        <v>89</v>
      </c>
      <c r="AY144" s="166" t="s">
        <v>141</v>
      </c>
      <c r="BK144" s="175">
        <f>SUM(BK145:BK148)</f>
        <v>0</v>
      </c>
    </row>
    <row r="145" s="2" customFormat="1" ht="16.5" customHeight="1">
      <c r="A145" s="37"/>
      <c r="B145" s="178"/>
      <c r="C145" s="179" t="s">
        <v>154</v>
      </c>
      <c r="D145" s="179" t="s">
        <v>143</v>
      </c>
      <c r="E145" s="180" t="s">
        <v>207</v>
      </c>
      <c r="F145" s="181" t="s">
        <v>208</v>
      </c>
      <c r="G145" s="182" t="s">
        <v>209</v>
      </c>
      <c r="H145" s="183">
        <v>138.55000000000001</v>
      </c>
      <c r="I145" s="184"/>
      <c r="J145" s="185">
        <f>ROUND(I145*H145,2)</f>
        <v>0</v>
      </c>
      <c r="K145" s="181" t="s">
        <v>192</v>
      </c>
      <c r="L145" s="38"/>
      <c r="M145" s="186" t="s">
        <v>1</v>
      </c>
      <c r="N145" s="187" t="s">
        <v>48</v>
      </c>
      <c r="O145" s="76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140</v>
      </c>
      <c r="AT145" s="190" t="s">
        <v>143</v>
      </c>
      <c r="AU145" s="190" t="s">
        <v>95</v>
      </c>
      <c r="AY145" s="18" t="s">
        <v>141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95</v>
      </c>
      <c r="BK145" s="191">
        <f>ROUND(I145*H145,2)</f>
        <v>0</v>
      </c>
      <c r="BL145" s="18" t="s">
        <v>140</v>
      </c>
      <c r="BM145" s="190" t="s">
        <v>210</v>
      </c>
    </row>
    <row r="146" s="2" customFormat="1">
      <c r="A146" s="37"/>
      <c r="B146" s="38"/>
      <c r="C146" s="37"/>
      <c r="D146" s="192" t="s">
        <v>148</v>
      </c>
      <c r="E146" s="37"/>
      <c r="F146" s="193" t="s">
        <v>211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148</v>
      </c>
      <c r="AU146" s="18" t="s">
        <v>95</v>
      </c>
    </row>
    <row r="147" s="14" customFormat="1">
      <c r="A147" s="14"/>
      <c r="B147" s="208"/>
      <c r="C147" s="14"/>
      <c r="D147" s="192" t="s">
        <v>195</v>
      </c>
      <c r="E147" s="209" t="s">
        <v>1</v>
      </c>
      <c r="F147" s="210" t="s">
        <v>212</v>
      </c>
      <c r="G147" s="14"/>
      <c r="H147" s="211">
        <v>138.55000000000001</v>
      </c>
      <c r="I147" s="212"/>
      <c r="J147" s="14"/>
      <c r="K147" s="14"/>
      <c r="L147" s="208"/>
      <c r="M147" s="213"/>
      <c r="N147" s="214"/>
      <c r="O147" s="214"/>
      <c r="P147" s="214"/>
      <c r="Q147" s="214"/>
      <c r="R147" s="214"/>
      <c r="S147" s="214"/>
      <c r="T147" s="21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9" t="s">
        <v>195</v>
      </c>
      <c r="AU147" s="209" t="s">
        <v>95</v>
      </c>
      <c r="AV147" s="14" t="s">
        <v>95</v>
      </c>
      <c r="AW147" s="14" t="s">
        <v>37</v>
      </c>
      <c r="AX147" s="14" t="s">
        <v>82</v>
      </c>
      <c r="AY147" s="209" t="s">
        <v>141</v>
      </c>
    </row>
    <row r="148" s="15" customFormat="1">
      <c r="A148" s="15"/>
      <c r="B148" s="216"/>
      <c r="C148" s="15"/>
      <c r="D148" s="192" t="s">
        <v>195</v>
      </c>
      <c r="E148" s="217" t="s">
        <v>1</v>
      </c>
      <c r="F148" s="218" t="s">
        <v>199</v>
      </c>
      <c r="G148" s="15"/>
      <c r="H148" s="219">
        <v>138.55000000000001</v>
      </c>
      <c r="I148" s="220"/>
      <c r="J148" s="15"/>
      <c r="K148" s="15"/>
      <c r="L148" s="216"/>
      <c r="M148" s="221"/>
      <c r="N148" s="222"/>
      <c r="O148" s="222"/>
      <c r="P148" s="222"/>
      <c r="Q148" s="222"/>
      <c r="R148" s="222"/>
      <c r="S148" s="222"/>
      <c r="T148" s="22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17" t="s">
        <v>195</v>
      </c>
      <c r="AU148" s="217" t="s">
        <v>95</v>
      </c>
      <c r="AV148" s="15" t="s">
        <v>140</v>
      </c>
      <c r="AW148" s="15" t="s">
        <v>37</v>
      </c>
      <c r="AX148" s="15" t="s">
        <v>89</v>
      </c>
      <c r="AY148" s="217" t="s">
        <v>141</v>
      </c>
    </row>
    <row r="149" s="12" customFormat="1" ht="22.8" customHeight="1">
      <c r="A149" s="12"/>
      <c r="B149" s="165"/>
      <c r="C149" s="12"/>
      <c r="D149" s="166" t="s">
        <v>81</v>
      </c>
      <c r="E149" s="176" t="s">
        <v>213</v>
      </c>
      <c r="F149" s="176" t="s">
        <v>214</v>
      </c>
      <c r="G149" s="12"/>
      <c r="H149" s="12"/>
      <c r="I149" s="168"/>
      <c r="J149" s="177">
        <f>BK149</f>
        <v>0</v>
      </c>
      <c r="K149" s="12"/>
      <c r="L149" s="165"/>
      <c r="M149" s="170"/>
      <c r="N149" s="171"/>
      <c r="O149" s="171"/>
      <c r="P149" s="172">
        <f>SUM(P150:P192)</f>
        <v>0</v>
      </c>
      <c r="Q149" s="171"/>
      <c r="R149" s="172">
        <f>SUM(R150:R192)</f>
        <v>0.005705</v>
      </c>
      <c r="S149" s="171"/>
      <c r="T149" s="173">
        <f>SUM(T150:T192)</f>
        <v>1.477684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6" t="s">
        <v>89</v>
      </c>
      <c r="AT149" s="174" t="s">
        <v>81</v>
      </c>
      <c r="AU149" s="174" t="s">
        <v>89</v>
      </c>
      <c r="AY149" s="166" t="s">
        <v>141</v>
      </c>
      <c r="BK149" s="175">
        <f>SUM(BK150:BK192)</f>
        <v>0</v>
      </c>
    </row>
    <row r="150" s="2" customFormat="1" ht="33" customHeight="1">
      <c r="A150" s="37"/>
      <c r="B150" s="178"/>
      <c r="C150" s="179" t="s">
        <v>140</v>
      </c>
      <c r="D150" s="179" t="s">
        <v>143</v>
      </c>
      <c r="E150" s="180" t="s">
        <v>215</v>
      </c>
      <c r="F150" s="181" t="s">
        <v>216</v>
      </c>
      <c r="G150" s="182" t="s">
        <v>209</v>
      </c>
      <c r="H150" s="183">
        <v>24.5</v>
      </c>
      <c r="I150" s="184"/>
      <c r="J150" s="185">
        <f>ROUND(I150*H150,2)</f>
        <v>0</v>
      </c>
      <c r="K150" s="181" t="s">
        <v>192</v>
      </c>
      <c r="L150" s="38"/>
      <c r="M150" s="186" t="s">
        <v>1</v>
      </c>
      <c r="N150" s="187" t="s">
        <v>48</v>
      </c>
      <c r="O150" s="76"/>
      <c r="P150" s="188">
        <f>O150*H150</f>
        <v>0</v>
      </c>
      <c r="Q150" s="188">
        <v>0.00012999999999999999</v>
      </c>
      <c r="R150" s="188">
        <f>Q150*H150</f>
        <v>0.0031849999999999999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140</v>
      </c>
      <c r="AT150" s="190" t="s">
        <v>143</v>
      </c>
      <c r="AU150" s="190" t="s">
        <v>95</v>
      </c>
      <c r="AY150" s="18" t="s">
        <v>141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95</v>
      </c>
      <c r="BK150" s="191">
        <f>ROUND(I150*H150,2)</f>
        <v>0</v>
      </c>
      <c r="BL150" s="18" t="s">
        <v>140</v>
      </c>
      <c r="BM150" s="190" t="s">
        <v>217</v>
      </c>
    </row>
    <row r="151" s="2" customFormat="1">
      <c r="A151" s="37"/>
      <c r="B151" s="38"/>
      <c r="C151" s="37"/>
      <c r="D151" s="192" t="s">
        <v>148</v>
      </c>
      <c r="E151" s="37"/>
      <c r="F151" s="193" t="s">
        <v>218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148</v>
      </c>
      <c r="AU151" s="18" t="s">
        <v>95</v>
      </c>
    </row>
    <row r="152" s="14" customFormat="1">
      <c r="A152" s="14"/>
      <c r="B152" s="208"/>
      <c r="C152" s="14"/>
      <c r="D152" s="192" t="s">
        <v>195</v>
      </c>
      <c r="E152" s="209" t="s">
        <v>1</v>
      </c>
      <c r="F152" s="210" t="s">
        <v>219</v>
      </c>
      <c r="G152" s="14"/>
      <c r="H152" s="211">
        <v>24.5</v>
      </c>
      <c r="I152" s="212"/>
      <c r="J152" s="14"/>
      <c r="K152" s="14"/>
      <c r="L152" s="208"/>
      <c r="M152" s="213"/>
      <c r="N152" s="214"/>
      <c r="O152" s="214"/>
      <c r="P152" s="214"/>
      <c r="Q152" s="214"/>
      <c r="R152" s="214"/>
      <c r="S152" s="214"/>
      <c r="T152" s="21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9" t="s">
        <v>195</v>
      </c>
      <c r="AU152" s="209" t="s">
        <v>95</v>
      </c>
      <c r="AV152" s="14" t="s">
        <v>95</v>
      </c>
      <c r="AW152" s="14" t="s">
        <v>37</v>
      </c>
      <c r="AX152" s="14" t="s">
        <v>82</v>
      </c>
      <c r="AY152" s="209" t="s">
        <v>141</v>
      </c>
    </row>
    <row r="153" s="15" customFormat="1">
      <c r="A153" s="15"/>
      <c r="B153" s="216"/>
      <c r="C153" s="15"/>
      <c r="D153" s="192" t="s">
        <v>195</v>
      </c>
      <c r="E153" s="217" t="s">
        <v>1</v>
      </c>
      <c r="F153" s="218" t="s">
        <v>199</v>
      </c>
      <c r="G153" s="15"/>
      <c r="H153" s="219">
        <v>24.5</v>
      </c>
      <c r="I153" s="220"/>
      <c r="J153" s="15"/>
      <c r="K153" s="15"/>
      <c r="L153" s="216"/>
      <c r="M153" s="221"/>
      <c r="N153" s="222"/>
      <c r="O153" s="222"/>
      <c r="P153" s="222"/>
      <c r="Q153" s="222"/>
      <c r="R153" s="222"/>
      <c r="S153" s="222"/>
      <c r="T153" s="22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7" t="s">
        <v>195</v>
      </c>
      <c r="AU153" s="217" t="s">
        <v>95</v>
      </c>
      <c r="AV153" s="15" t="s">
        <v>140</v>
      </c>
      <c r="AW153" s="15" t="s">
        <v>37</v>
      </c>
      <c r="AX153" s="15" t="s">
        <v>89</v>
      </c>
      <c r="AY153" s="217" t="s">
        <v>141</v>
      </c>
    </row>
    <row r="154" s="2" customFormat="1" ht="37.8" customHeight="1">
      <c r="A154" s="37"/>
      <c r="B154" s="178"/>
      <c r="C154" s="179" t="s">
        <v>163</v>
      </c>
      <c r="D154" s="179" t="s">
        <v>143</v>
      </c>
      <c r="E154" s="180" t="s">
        <v>220</v>
      </c>
      <c r="F154" s="181" t="s">
        <v>221</v>
      </c>
      <c r="G154" s="182" t="s">
        <v>209</v>
      </c>
      <c r="H154" s="183">
        <v>12</v>
      </c>
      <c r="I154" s="184"/>
      <c r="J154" s="185">
        <f>ROUND(I154*H154,2)</f>
        <v>0</v>
      </c>
      <c r="K154" s="181" t="s">
        <v>192</v>
      </c>
      <c r="L154" s="38"/>
      <c r="M154" s="186" t="s">
        <v>1</v>
      </c>
      <c r="N154" s="187" t="s">
        <v>48</v>
      </c>
      <c r="O154" s="76"/>
      <c r="P154" s="188">
        <f>O154*H154</f>
        <v>0</v>
      </c>
      <c r="Q154" s="188">
        <v>0.00021000000000000001</v>
      </c>
      <c r="R154" s="188">
        <f>Q154*H154</f>
        <v>0.0025200000000000001</v>
      </c>
      <c r="S154" s="188">
        <v>0</v>
      </c>
      <c r="T154" s="18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0" t="s">
        <v>140</v>
      </c>
      <c r="AT154" s="190" t="s">
        <v>143</v>
      </c>
      <c r="AU154" s="190" t="s">
        <v>95</v>
      </c>
      <c r="AY154" s="18" t="s">
        <v>141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95</v>
      </c>
      <c r="BK154" s="191">
        <f>ROUND(I154*H154,2)</f>
        <v>0</v>
      </c>
      <c r="BL154" s="18" t="s">
        <v>140</v>
      </c>
      <c r="BM154" s="190" t="s">
        <v>222</v>
      </c>
    </row>
    <row r="155" s="2" customFormat="1">
      <c r="A155" s="37"/>
      <c r="B155" s="38"/>
      <c r="C155" s="37"/>
      <c r="D155" s="192" t="s">
        <v>148</v>
      </c>
      <c r="E155" s="37"/>
      <c r="F155" s="193" t="s">
        <v>223</v>
      </c>
      <c r="G155" s="37"/>
      <c r="H155" s="37"/>
      <c r="I155" s="194"/>
      <c r="J155" s="37"/>
      <c r="K155" s="37"/>
      <c r="L155" s="38"/>
      <c r="M155" s="195"/>
      <c r="N155" s="196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148</v>
      </c>
      <c r="AU155" s="18" t="s">
        <v>95</v>
      </c>
    </row>
    <row r="156" s="13" customFormat="1">
      <c r="A156" s="13"/>
      <c r="B156" s="201"/>
      <c r="C156" s="13"/>
      <c r="D156" s="192" t="s">
        <v>195</v>
      </c>
      <c r="E156" s="202" t="s">
        <v>1</v>
      </c>
      <c r="F156" s="203" t="s">
        <v>224</v>
      </c>
      <c r="G156" s="13"/>
      <c r="H156" s="202" t="s">
        <v>1</v>
      </c>
      <c r="I156" s="204"/>
      <c r="J156" s="13"/>
      <c r="K156" s="13"/>
      <c r="L156" s="201"/>
      <c r="M156" s="205"/>
      <c r="N156" s="206"/>
      <c r="O156" s="206"/>
      <c r="P156" s="206"/>
      <c r="Q156" s="206"/>
      <c r="R156" s="206"/>
      <c r="S156" s="206"/>
      <c r="T156" s="20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2" t="s">
        <v>195</v>
      </c>
      <c r="AU156" s="202" t="s">
        <v>95</v>
      </c>
      <c r="AV156" s="13" t="s">
        <v>89</v>
      </c>
      <c r="AW156" s="13" t="s">
        <v>37</v>
      </c>
      <c r="AX156" s="13" t="s">
        <v>82</v>
      </c>
      <c r="AY156" s="202" t="s">
        <v>141</v>
      </c>
    </row>
    <row r="157" s="14" customFormat="1">
      <c r="A157" s="14"/>
      <c r="B157" s="208"/>
      <c r="C157" s="14"/>
      <c r="D157" s="192" t="s">
        <v>195</v>
      </c>
      <c r="E157" s="209" t="s">
        <v>1</v>
      </c>
      <c r="F157" s="210" t="s">
        <v>225</v>
      </c>
      <c r="G157" s="14"/>
      <c r="H157" s="211">
        <v>12</v>
      </c>
      <c r="I157" s="212"/>
      <c r="J157" s="14"/>
      <c r="K157" s="14"/>
      <c r="L157" s="208"/>
      <c r="M157" s="213"/>
      <c r="N157" s="214"/>
      <c r="O157" s="214"/>
      <c r="P157" s="214"/>
      <c r="Q157" s="214"/>
      <c r="R157" s="214"/>
      <c r="S157" s="214"/>
      <c r="T157" s="21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9" t="s">
        <v>195</v>
      </c>
      <c r="AU157" s="209" t="s">
        <v>95</v>
      </c>
      <c r="AV157" s="14" t="s">
        <v>95</v>
      </c>
      <c r="AW157" s="14" t="s">
        <v>37</v>
      </c>
      <c r="AX157" s="14" t="s">
        <v>82</v>
      </c>
      <c r="AY157" s="209" t="s">
        <v>141</v>
      </c>
    </row>
    <row r="158" s="15" customFormat="1">
      <c r="A158" s="15"/>
      <c r="B158" s="216"/>
      <c r="C158" s="15"/>
      <c r="D158" s="192" t="s">
        <v>195</v>
      </c>
      <c r="E158" s="217" t="s">
        <v>1</v>
      </c>
      <c r="F158" s="218" t="s">
        <v>199</v>
      </c>
      <c r="G158" s="15"/>
      <c r="H158" s="219">
        <v>12</v>
      </c>
      <c r="I158" s="220"/>
      <c r="J158" s="15"/>
      <c r="K158" s="15"/>
      <c r="L158" s="216"/>
      <c r="M158" s="221"/>
      <c r="N158" s="222"/>
      <c r="O158" s="222"/>
      <c r="P158" s="222"/>
      <c r="Q158" s="222"/>
      <c r="R158" s="222"/>
      <c r="S158" s="222"/>
      <c r="T158" s="22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17" t="s">
        <v>195</v>
      </c>
      <c r="AU158" s="217" t="s">
        <v>95</v>
      </c>
      <c r="AV158" s="15" t="s">
        <v>140</v>
      </c>
      <c r="AW158" s="15" t="s">
        <v>37</v>
      </c>
      <c r="AX158" s="15" t="s">
        <v>89</v>
      </c>
      <c r="AY158" s="217" t="s">
        <v>141</v>
      </c>
    </row>
    <row r="159" s="2" customFormat="1" ht="37.8" customHeight="1">
      <c r="A159" s="37"/>
      <c r="B159" s="178"/>
      <c r="C159" s="179" t="s">
        <v>168</v>
      </c>
      <c r="D159" s="179" t="s">
        <v>143</v>
      </c>
      <c r="E159" s="180" t="s">
        <v>226</v>
      </c>
      <c r="F159" s="181" t="s">
        <v>227</v>
      </c>
      <c r="G159" s="182" t="s">
        <v>191</v>
      </c>
      <c r="H159" s="183">
        <v>0.035999999999999997</v>
      </c>
      <c r="I159" s="184"/>
      <c r="J159" s="185">
        <f>ROUND(I159*H159,2)</f>
        <v>0</v>
      </c>
      <c r="K159" s="181" t="s">
        <v>192</v>
      </c>
      <c r="L159" s="38"/>
      <c r="M159" s="186" t="s">
        <v>1</v>
      </c>
      <c r="N159" s="187" t="s">
        <v>48</v>
      </c>
      <c r="O159" s="76"/>
      <c r="P159" s="188">
        <f>O159*H159</f>
        <v>0</v>
      </c>
      <c r="Q159" s="188">
        <v>0</v>
      </c>
      <c r="R159" s="188">
        <f>Q159*H159</f>
        <v>0</v>
      </c>
      <c r="S159" s="188">
        <v>2.2000000000000002</v>
      </c>
      <c r="T159" s="189">
        <f>S159*H159</f>
        <v>0.079200000000000007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0" t="s">
        <v>140</v>
      </c>
      <c r="AT159" s="190" t="s">
        <v>143</v>
      </c>
      <c r="AU159" s="190" t="s">
        <v>95</v>
      </c>
      <c r="AY159" s="18" t="s">
        <v>141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95</v>
      </c>
      <c r="BK159" s="191">
        <f>ROUND(I159*H159,2)</f>
        <v>0</v>
      </c>
      <c r="BL159" s="18" t="s">
        <v>140</v>
      </c>
      <c r="BM159" s="190" t="s">
        <v>228</v>
      </c>
    </row>
    <row r="160" s="2" customFormat="1">
      <c r="A160" s="37"/>
      <c r="B160" s="38"/>
      <c r="C160" s="37"/>
      <c r="D160" s="192" t="s">
        <v>148</v>
      </c>
      <c r="E160" s="37"/>
      <c r="F160" s="193" t="s">
        <v>229</v>
      </c>
      <c r="G160" s="37"/>
      <c r="H160" s="37"/>
      <c r="I160" s="194"/>
      <c r="J160" s="37"/>
      <c r="K160" s="37"/>
      <c r="L160" s="38"/>
      <c r="M160" s="195"/>
      <c r="N160" s="196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148</v>
      </c>
      <c r="AU160" s="18" t="s">
        <v>95</v>
      </c>
    </row>
    <row r="161" s="13" customFormat="1">
      <c r="A161" s="13"/>
      <c r="B161" s="201"/>
      <c r="C161" s="13"/>
      <c r="D161" s="192" t="s">
        <v>195</v>
      </c>
      <c r="E161" s="202" t="s">
        <v>1</v>
      </c>
      <c r="F161" s="203" t="s">
        <v>204</v>
      </c>
      <c r="G161" s="13"/>
      <c r="H161" s="202" t="s">
        <v>1</v>
      </c>
      <c r="I161" s="204"/>
      <c r="J161" s="13"/>
      <c r="K161" s="13"/>
      <c r="L161" s="201"/>
      <c r="M161" s="205"/>
      <c r="N161" s="206"/>
      <c r="O161" s="206"/>
      <c r="P161" s="206"/>
      <c r="Q161" s="206"/>
      <c r="R161" s="206"/>
      <c r="S161" s="206"/>
      <c r="T161" s="20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2" t="s">
        <v>195</v>
      </c>
      <c r="AU161" s="202" t="s">
        <v>95</v>
      </c>
      <c r="AV161" s="13" t="s">
        <v>89</v>
      </c>
      <c r="AW161" s="13" t="s">
        <v>37</v>
      </c>
      <c r="AX161" s="13" t="s">
        <v>82</v>
      </c>
      <c r="AY161" s="202" t="s">
        <v>141</v>
      </c>
    </row>
    <row r="162" s="14" customFormat="1">
      <c r="A162" s="14"/>
      <c r="B162" s="208"/>
      <c r="C162" s="14"/>
      <c r="D162" s="192" t="s">
        <v>195</v>
      </c>
      <c r="E162" s="209" t="s">
        <v>1</v>
      </c>
      <c r="F162" s="210" t="s">
        <v>230</v>
      </c>
      <c r="G162" s="14"/>
      <c r="H162" s="211">
        <v>0.035999999999999997</v>
      </c>
      <c r="I162" s="212"/>
      <c r="J162" s="14"/>
      <c r="K162" s="14"/>
      <c r="L162" s="208"/>
      <c r="M162" s="213"/>
      <c r="N162" s="214"/>
      <c r="O162" s="214"/>
      <c r="P162" s="214"/>
      <c r="Q162" s="214"/>
      <c r="R162" s="214"/>
      <c r="S162" s="214"/>
      <c r="T162" s="21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9" t="s">
        <v>195</v>
      </c>
      <c r="AU162" s="209" t="s">
        <v>95</v>
      </c>
      <c r="AV162" s="14" t="s">
        <v>95</v>
      </c>
      <c r="AW162" s="14" t="s">
        <v>37</v>
      </c>
      <c r="AX162" s="14" t="s">
        <v>82</v>
      </c>
      <c r="AY162" s="209" t="s">
        <v>141</v>
      </c>
    </row>
    <row r="163" s="15" customFormat="1">
      <c r="A163" s="15"/>
      <c r="B163" s="216"/>
      <c r="C163" s="15"/>
      <c r="D163" s="192" t="s">
        <v>195</v>
      </c>
      <c r="E163" s="217" t="s">
        <v>1</v>
      </c>
      <c r="F163" s="218" t="s">
        <v>199</v>
      </c>
      <c r="G163" s="15"/>
      <c r="H163" s="219">
        <v>0.035999999999999997</v>
      </c>
      <c r="I163" s="220"/>
      <c r="J163" s="15"/>
      <c r="K163" s="15"/>
      <c r="L163" s="216"/>
      <c r="M163" s="221"/>
      <c r="N163" s="222"/>
      <c r="O163" s="222"/>
      <c r="P163" s="222"/>
      <c r="Q163" s="222"/>
      <c r="R163" s="222"/>
      <c r="S163" s="222"/>
      <c r="T163" s="22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7" t="s">
        <v>195</v>
      </c>
      <c r="AU163" s="217" t="s">
        <v>95</v>
      </c>
      <c r="AV163" s="15" t="s">
        <v>140</v>
      </c>
      <c r="AW163" s="15" t="s">
        <v>37</v>
      </c>
      <c r="AX163" s="15" t="s">
        <v>89</v>
      </c>
      <c r="AY163" s="217" t="s">
        <v>141</v>
      </c>
    </row>
    <row r="164" s="2" customFormat="1" ht="33" customHeight="1">
      <c r="A164" s="37"/>
      <c r="B164" s="178"/>
      <c r="C164" s="179" t="s">
        <v>231</v>
      </c>
      <c r="D164" s="179" t="s">
        <v>143</v>
      </c>
      <c r="E164" s="180" t="s">
        <v>232</v>
      </c>
      <c r="F164" s="181" t="s">
        <v>233</v>
      </c>
      <c r="G164" s="182" t="s">
        <v>191</v>
      </c>
      <c r="H164" s="183">
        <v>0.035999999999999997</v>
      </c>
      <c r="I164" s="184"/>
      <c r="J164" s="185">
        <f>ROUND(I164*H164,2)</f>
        <v>0</v>
      </c>
      <c r="K164" s="181" t="s">
        <v>192</v>
      </c>
      <c r="L164" s="38"/>
      <c r="M164" s="186" t="s">
        <v>1</v>
      </c>
      <c r="N164" s="187" t="s">
        <v>48</v>
      </c>
      <c r="O164" s="76"/>
      <c r="P164" s="188">
        <f>O164*H164</f>
        <v>0</v>
      </c>
      <c r="Q164" s="188">
        <v>0</v>
      </c>
      <c r="R164" s="188">
        <f>Q164*H164</f>
        <v>0</v>
      </c>
      <c r="S164" s="188">
        <v>0.043999999999999997</v>
      </c>
      <c r="T164" s="189">
        <f>S164*H164</f>
        <v>0.0015839999999999997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140</v>
      </c>
      <c r="AT164" s="190" t="s">
        <v>143</v>
      </c>
      <c r="AU164" s="190" t="s">
        <v>95</v>
      </c>
      <c r="AY164" s="18" t="s">
        <v>141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95</v>
      </c>
      <c r="BK164" s="191">
        <f>ROUND(I164*H164,2)</f>
        <v>0</v>
      </c>
      <c r="BL164" s="18" t="s">
        <v>140</v>
      </c>
      <c r="BM164" s="190" t="s">
        <v>234</v>
      </c>
    </row>
    <row r="165" s="2" customFormat="1">
      <c r="A165" s="37"/>
      <c r="B165" s="38"/>
      <c r="C165" s="37"/>
      <c r="D165" s="192" t="s">
        <v>148</v>
      </c>
      <c r="E165" s="37"/>
      <c r="F165" s="193" t="s">
        <v>235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148</v>
      </c>
      <c r="AU165" s="18" t="s">
        <v>95</v>
      </c>
    </row>
    <row r="166" s="2" customFormat="1" ht="16.5" customHeight="1">
      <c r="A166" s="37"/>
      <c r="B166" s="178"/>
      <c r="C166" s="179" t="s">
        <v>236</v>
      </c>
      <c r="D166" s="179" t="s">
        <v>143</v>
      </c>
      <c r="E166" s="180" t="s">
        <v>237</v>
      </c>
      <c r="F166" s="181" t="s">
        <v>238</v>
      </c>
      <c r="G166" s="182" t="s">
        <v>239</v>
      </c>
      <c r="H166" s="183">
        <v>7.2000000000000002</v>
      </c>
      <c r="I166" s="184"/>
      <c r="J166" s="185">
        <f>ROUND(I166*H166,2)</f>
        <v>0</v>
      </c>
      <c r="K166" s="181" t="s">
        <v>192</v>
      </c>
      <c r="L166" s="38"/>
      <c r="M166" s="186" t="s">
        <v>1</v>
      </c>
      <c r="N166" s="187" t="s">
        <v>48</v>
      </c>
      <c r="O166" s="76"/>
      <c r="P166" s="188">
        <f>O166*H166</f>
        <v>0</v>
      </c>
      <c r="Q166" s="188">
        <v>0</v>
      </c>
      <c r="R166" s="188">
        <f>Q166*H166</f>
        <v>0</v>
      </c>
      <c r="S166" s="188">
        <v>0.036999999999999998</v>
      </c>
      <c r="T166" s="189">
        <f>S166*H166</f>
        <v>0.26639999999999997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0" t="s">
        <v>140</v>
      </c>
      <c r="AT166" s="190" t="s">
        <v>143</v>
      </c>
      <c r="AU166" s="190" t="s">
        <v>95</v>
      </c>
      <c r="AY166" s="18" t="s">
        <v>141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95</v>
      </c>
      <c r="BK166" s="191">
        <f>ROUND(I166*H166,2)</f>
        <v>0</v>
      </c>
      <c r="BL166" s="18" t="s">
        <v>140</v>
      </c>
      <c r="BM166" s="190" t="s">
        <v>240</v>
      </c>
    </row>
    <row r="167" s="2" customFormat="1">
      <c r="A167" s="37"/>
      <c r="B167" s="38"/>
      <c r="C167" s="37"/>
      <c r="D167" s="192" t="s">
        <v>148</v>
      </c>
      <c r="E167" s="37"/>
      <c r="F167" s="193" t="s">
        <v>241</v>
      </c>
      <c r="G167" s="37"/>
      <c r="H167" s="37"/>
      <c r="I167" s="194"/>
      <c r="J167" s="37"/>
      <c r="K167" s="37"/>
      <c r="L167" s="38"/>
      <c r="M167" s="195"/>
      <c r="N167" s="196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148</v>
      </c>
      <c r="AU167" s="18" t="s">
        <v>95</v>
      </c>
    </row>
    <row r="168" s="13" customFormat="1">
      <c r="A168" s="13"/>
      <c r="B168" s="201"/>
      <c r="C168" s="13"/>
      <c r="D168" s="192" t="s">
        <v>195</v>
      </c>
      <c r="E168" s="202" t="s">
        <v>1</v>
      </c>
      <c r="F168" s="203" t="s">
        <v>242</v>
      </c>
      <c r="G168" s="13"/>
      <c r="H168" s="202" t="s">
        <v>1</v>
      </c>
      <c r="I168" s="204"/>
      <c r="J168" s="13"/>
      <c r="K168" s="13"/>
      <c r="L168" s="201"/>
      <c r="M168" s="205"/>
      <c r="N168" s="206"/>
      <c r="O168" s="206"/>
      <c r="P168" s="206"/>
      <c r="Q168" s="206"/>
      <c r="R168" s="206"/>
      <c r="S168" s="206"/>
      <c r="T168" s="20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2" t="s">
        <v>195</v>
      </c>
      <c r="AU168" s="202" t="s">
        <v>95</v>
      </c>
      <c r="AV168" s="13" t="s">
        <v>89</v>
      </c>
      <c r="AW168" s="13" t="s">
        <v>37</v>
      </c>
      <c r="AX168" s="13" t="s">
        <v>82</v>
      </c>
      <c r="AY168" s="202" t="s">
        <v>141</v>
      </c>
    </row>
    <row r="169" s="14" customFormat="1">
      <c r="A169" s="14"/>
      <c r="B169" s="208"/>
      <c r="C169" s="14"/>
      <c r="D169" s="192" t="s">
        <v>195</v>
      </c>
      <c r="E169" s="209" t="s">
        <v>1</v>
      </c>
      <c r="F169" s="210" t="s">
        <v>243</v>
      </c>
      <c r="G169" s="14"/>
      <c r="H169" s="211">
        <v>6</v>
      </c>
      <c r="I169" s="212"/>
      <c r="J169" s="14"/>
      <c r="K169" s="14"/>
      <c r="L169" s="208"/>
      <c r="M169" s="213"/>
      <c r="N169" s="214"/>
      <c r="O169" s="214"/>
      <c r="P169" s="214"/>
      <c r="Q169" s="214"/>
      <c r="R169" s="214"/>
      <c r="S169" s="214"/>
      <c r="T169" s="21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9" t="s">
        <v>195</v>
      </c>
      <c r="AU169" s="209" t="s">
        <v>95</v>
      </c>
      <c r="AV169" s="14" t="s">
        <v>95</v>
      </c>
      <c r="AW169" s="14" t="s">
        <v>37</v>
      </c>
      <c r="AX169" s="14" t="s">
        <v>82</v>
      </c>
      <c r="AY169" s="209" t="s">
        <v>141</v>
      </c>
    </row>
    <row r="170" s="14" customFormat="1">
      <c r="A170" s="14"/>
      <c r="B170" s="208"/>
      <c r="C170" s="14"/>
      <c r="D170" s="192" t="s">
        <v>195</v>
      </c>
      <c r="E170" s="209" t="s">
        <v>1</v>
      </c>
      <c r="F170" s="210" t="s">
        <v>244</v>
      </c>
      <c r="G170" s="14"/>
      <c r="H170" s="211">
        <v>1.2</v>
      </c>
      <c r="I170" s="212"/>
      <c r="J170" s="14"/>
      <c r="K170" s="14"/>
      <c r="L170" s="208"/>
      <c r="M170" s="213"/>
      <c r="N170" s="214"/>
      <c r="O170" s="214"/>
      <c r="P170" s="214"/>
      <c r="Q170" s="214"/>
      <c r="R170" s="214"/>
      <c r="S170" s="214"/>
      <c r="T170" s="21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9" t="s">
        <v>195</v>
      </c>
      <c r="AU170" s="209" t="s">
        <v>95</v>
      </c>
      <c r="AV170" s="14" t="s">
        <v>95</v>
      </c>
      <c r="AW170" s="14" t="s">
        <v>37</v>
      </c>
      <c r="AX170" s="14" t="s">
        <v>82</v>
      </c>
      <c r="AY170" s="209" t="s">
        <v>141</v>
      </c>
    </row>
    <row r="171" s="15" customFormat="1">
      <c r="A171" s="15"/>
      <c r="B171" s="216"/>
      <c r="C171" s="15"/>
      <c r="D171" s="192" t="s">
        <v>195</v>
      </c>
      <c r="E171" s="217" t="s">
        <v>1</v>
      </c>
      <c r="F171" s="218" t="s">
        <v>199</v>
      </c>
      <c r="G171" s="15"/>
      <c r="H171" s="219">
        <v>7.2000000000000002</v>
      </c>
      <c r="I171" s="220"/>
      <c r="J171" s="15"/>
      <c r="K171" s="15"/>
      <c r="L171" s="216"/>
      <c r="M171" s="221"/>
      <c r="N171" s="222"/>
      <c r="O171" s="222"/>
      <c r="P171" s="222"/>
      <c r="Q171" s="222"/>
      <c r="R171" s="222"/>
      <c r="S171" s="222"/>
      <c r="T171" s="22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17" t="s">
        <v>195</v>
      </c>
      <c r="AU171" s="217" t="s">
        <v>95</v>
      </c>
      <c r="AV171" s="15" t="s">
        <v>140</v>
      </c>
      <c r="AW171" s="15" t="s">
        <v>37</v>
      </c>
      <c r="AX171" s="15" t="s">
        <v>89</v>
      </c>
      <c r="AY171" s="217" t="s">
        <v>141</v>
      </c>
    </row>
    <row r="172" s="2" customFormat="1" ht="24.15" customHeight="1">
      <c r="A172" s="37"/>
      <c r="B172" s="178"/>
      <c r="C172" s="179" t="s">
        <v>213</v>
      </c>
      <c r="D172" s="179" t="s">
        <v>143</v>
      </c>
      <c r="E172" s="180" t="s">
        <v>245</v>
      </c>
      <c r="F172" s="181" t="s">
        <v>246</v>
      </c>
      <c r="G172" s="182" t="s">
        <v>239</v>
      </c>
      <c r="H172" s="183">
        <v>1.8</v>
      </c>
      <c r="I172" s="184"/>
      <c r="J172" s="185">
        <f>ROUND(I172*H172,2)</f>
        <v>0</v>
      </c>
      <c r="K172" s="181" t="s">
        <v>192</v>
      </c>
      <c r="L172" s="38"/>
      <c r="M172" s="186" t="s">
        <v>1</v>
      </c>
      <c r="N172" s="187" t="s">
        <v>48</v>
      </c>
      <c r="O172" s="76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140</v>
      </c>
      <c r="AT172" s="190" t="s">
        <v>143</v>
      </c>
      <c r="AU172" s="190" t="s">
        <v>95</v>
      </c>
      <c r="AY172" s="18" t="s">
        <v>141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95</v>
      </c>
      <c r="BK172" s="191">
        <f>ROUND(I172*H172,2)</f>
        <v>0</v>
      </c>
      <c r="BL172" s="18" t="s">
        <v>140</v>
      </c>
      <c r="BM172" s="190" t="s">
        <v>247</v>
      </c>
    </row>
    <row r="173" s="2" customFormat="1">
      <c r="A173" s="37"/>
      <c r="B173" s="38"/>
      <c r="C173" s="37"/>
      <c r="D173" s="192" t="s">
        <v>148</v>
      </c>
      <c r="E173" s="37"/>
      <c r="F173" s="193" t="s">
        <v>248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148</v>
      </c>
      <c r="AU173" s="18" t="s">
        <v>95</v>
      </c>
    </row>
    <row r="174" s="13" customFormat="1">
      <c r="A174" s="13"/>
      <c r="B174" s="201"/>
      <c r="C174" s="13"/>
      <c r="D174" s="192" t="s">
        <v>195</v>
      </c>
      <c r="E174" s="202" t="s">
        <v>1</v>
      </c>
      <c r="F174" s="203" t="s">
        <v>204</v>
      </c>
      <c r="G174" s="13"/>
      <c r="H174" s="202" t="s">
        <v>1</v>
      </c>
      <c r="I174" s="204"/>
      <c r="J174" s="13"/>
      <c r="K174" s="13"/>
      <c r="L174" s="201"/>
      <c r="M174" s="205"/>
      <c r="N174" s="206"/>
      <c r="O174" s="206"/>
      <c r="P174" s="206"/>
      <c r="Q174" s="206"/>
      <c r="R174" s="206"/>
      <c r="S174" s="206"/>
      <c r="T174" s="20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2" t="s">
        <v>195</v>
      </c>
      <c r="AU174" s="202" t="s">
        <v>95</v>
      </c>
      <c r="AV174" s="13" t="s">
        <v>89</v>
      </c>
      <c r="AW174" s="13" t="s">
        <v>37</v>
      </c>
      <c r="AX174" s="13" t="s">
        <v>82</v>
      </c>
      <c r="AY174" s="202" t="s">
        <v>141</v>
      </c>
    </row>
    <row r="175" s="14" customFormat="1">
      <c r="A175" s="14"/>
      <c r="B175" s="208"/>
      <c r="C175" s="14"/>
      <c r="D175" s="192" t="s">
        <v>195</v>
      </c>
      <c r="E175" s="209" t="s">
        <v>1</v>
      </c>
      <c r="F175" s="210" t="s">
        <v>249</v>
      </c>
      <c r="G175" s="14"/>
      <c r="H175" s="211">
        <v>1.8</v>
      </c>
      <c r="I175" s="212"/>
      <c r="J175" s="14"/>
      <c r="K175" s="14"/>
      <c r="L175" s="208"/>
      <c r="M175" s="213"/>
      <c r="N175" s="214"/>
      <c r="O175" s="214"/>
      <c r="P175" s="214"/>
      <c r="Q175" s="214"/>
      <c r="R175" s="214"/>
      <c r="S175" s="214"/>
      <c r="T175" s="21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9" t="s">
        <v>195</v>
      </c>
      <c r="AU175" s="209" t="s">
        <v>95</v>
      </c>
      <c r="AV175" s="14" t="s">
        <v>95</v>
      </c>
      <c r="AW175" s="14" t="s">
        <v>37</v>
      </c>
      <c r="AX175" s="14" t="s">
        <v>82</v>
      </c>
      <c r="AY175" s="209" t="s">
        <v>141</v>
      </c>
    </row>
    <row r="176" s="15" customFormat="1">
      <c r="A176" s="15"/>
      <c r="B176" s="216"/>
      <c r="C176" s="15"/>
      <c r="D176" s="192" t="s">
        <v>195</v>
      </c>
      <c r="E176" s="217" t="s">
        <v>1</v>
      </c>
      <c r="F176" s="218" t="s">
        <v>199</v>
      </c>
      <c r="G176" s="15"/>
      <c r="H176" s="219">
        <v>1.8</v>
      </c>
      <c r="I176" s="220"/>
      <c r="J176" s="15"/>
      <c r="K176" s="15"/>
      <c r="L176" s="216"/>
      <c r="M176" s="221"/>
      <c r="N176" s="222"/>
      <c r="O176" s="222"/>
      <c r="P176" s="222"/>
      <c r="Q176" s="222"/>
      <c r="R176" s="222"/>
      <c r="S176" s="222"/>
      <c r="T176" s="22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17" t="s">
        <v>195</v>
      </c>
      <c r="AU176" s="217" t="s">
        <v>95</v>
      </c>
      <c r="AV176" s="15" t="s">
        <v>140</v>
      </c>
      <c r="AW176" s="15" t="s">
        <v>37</v>
      </c>
      <c r="AX176" s="15" t="s">
        <v>89</v>
      </c>
      <c r="AY176" s="217" t="s">
        <v>141</v>
      </c>
    </row>
    <row r="177" s="2" customFormat="1" ht="16.5" customHeight="1">
      <c r="A177" s="37"/>
      <c r="B177" s="178"/>
      <c r="C177" s="179" t="s">
        <v>250</v>
      </c>
      <c r="D177" s="179" t="s">
        <v>143</v>
      </c>
      <c r="E177" s="180" t="s">
        <v>251</v>
      </c>
      <c r="F177" s="181" t="s">
        <v>252</v>
      </c>
      <c r="G177" s="182" t="s">
        <v>209</v>
      </c>
      <c r="H177" s="183">
        <v>80.75</v>
      </c>
      <c r="I177" s="184"/>
      <c r="J177" s="185">
        <f>ROUND(I177*H177,2)</f>
        <v>0</v>
      </c>
      <c r="K177" s="181" t="s">
        <v>192</v>
      </c>
      <c r="L177" s="38"/>
      <c r="M177" s="186" t="s">
        <v>1</v>
      </c>
      <c r="N177" s="187" t="s">
        <v>48</v>
      </c>
      <c r="O177" s="76"/>
      <c r="P177" s="188">
        <f>O177*H177</f>
        <v>0</v>
      </c>
      <c r="Q177" s="188">
        <v>0</v>
      </c>
      <c r="R177" s="188">
        <f>Q177*H177</f>
        <v>0</v>
      </c>
      <c r="S177" s="188">
        <v>0.014</v>
      </c>
      <c r="T177" s="189">
        <f>S177*H177</f>
        <v>1.1305000000000001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0" t="s">
        <v>140</v>
      </c>
      <c r="AT177" s="190" t="s">
        <v>143</v>
      </c>
      <c r="AU177" s="190" t="s">
        <v>95</v>
      </c>
      <c r="AY177" s="18" t="s">
        <v>141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95</v>
      </c>
      <c r="BK177" s="191">
        <f>ROUND(I177*H177,2)</f>
        <v>0</v>
      </c>
      <c r="BL177" s="18" t="s">
        <v>140</v>
      </c>
      <c r="BM177" s="190" t="s">
        <v>253</v>
      </c>
    </row>
    <row r="178" s="2" customFormat="1">
      <c r="A178" s="37"/>
      <c r="B178" s="38"/>
      <c r="C178" s="37"/>
      <c r="D178" s="192" t="s">
        <v>148</v>
      </c>
      <c r="E178" s="37"/>
      <c r="F178" s="193" t="s">
        <v>254</v>
      </c>
      <c r="G178" s="37"/>
      <c r="H178" s="37"/>
      <c r="I178" s="194"/>
      <c r="J178" s="37"/>
      <c r="K178" s="37"/>
      <c r="L178" s="38"/>
      <c r="M178" s="195"/>
      <c r="N178" s="196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148</v>
      </c>
      <c r="AU178" s="18" t="s">
        <v>95</v>
      </c>
    </row>
    <row r="179" s="13" customFormat="1">
      <c r="A179" s="13"/>
      <c r="B179" s="201"/>
      <c r="C179" s="13"/>
      <c r="D179" s="192" t="s">
        <v>195</v>
      </c>
      <c r="E179" s="202" t="s">
        <v>1</v>
      </c>
      <c r="F179" s="203" t="s">
        <v>255</v>
      </c>
      <c r="G179" s="13"/>
      <c r="H179" s="202" t="s">
        <v>1</v>
      </c>
      <c r="I179" s="204"/>
      <c r="J179" s="13"/>
      <c r="K179" s="13"/>
      <c r="L179" s="201"/>
      <c r="M179" s="205"/>
      <c r="N179" s="206"/>
      <c r="O179" s="206"/>
      <c r="P179" s="206"/>
      <c r="Q179" s="206"/>
      <c r="R179" s="206"/>
      <c r="S179" s="206"/>
      <c r="T179" s="20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2" t="s">
        <v>195</v>
      </c>
      <c r="AU179" s="202" t="s">
        <v>95</v>
      </c>
      <c r="AV179" s="13" t="s">
        <v>89</v>
      </c>
      <c r="AW179" s="13" t="s">
        <v>37</v>
      </c>
      <c r="AX179" s="13" t="s">
        <v>82</v>
      </c>
      <c r="AY179" s="202" t="s">
        <v>141</v>
      </c>
    </row>
    <row r="180" s="13" customFormat="1">
      <c r="A180" s="13"/>
      <c r="B180" s="201"/>
      <c r="C180" s="13"/>
      <c r="D180" s="192" t="s">
        <v>195</v>
      </c>
      <c r="E180" s="202" t="s">
        <v>1</v>
      </c>
      <c r="F180" s="203" t="s">
        <v>256</v>
      </c>
      <c r="G180" s="13"/>
      <c r="H180" s="202" t="s">
        <v>1</v>
      </c>
      <c r="I180" s="204"/>
      <c r="J180" s="13"/>
      <c r="K180" s="13"/>
      <c r="L180" s="201"/>
      <c r="M180" s="205"/>
      <c r="N180" s="206"/>
      <c r="O180" s="206"/>
      <c r="P180" s="206"/>
      <c r="Q180" s="206"/>
      <c r="R180" s="206"/>
      <c r="S180" s="206"/>
      <c r="T180" s="20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2" t="s">
        <v>195</v>
      </c>
      <c r="AU180" s="202" t="s">
        <v>95</v>
      </c>
      <c r="AV180" s="13" t="s">
        <v>89</v>
      </c>
      <c r="AW180" s="13" t="s">
        <v>37</v>
      </c>
      <c r="AX180" s="13" t="s">
        <v>82</v>
      </c>
      <c r="AY180" s="202" t="s">
        <v>141</v>
      </c>
    </row>
    <row r="181" s="14" customFormat="1">
      <c r="A181" s="14"/>
      <c r="B181" s="208"/>
      <c r="C181" s="14"/>
      <c r="D181" s="192" t="s">
        <v>195</v>
      </c>
      <c r="E181" s="209" t="s">
        <v>1</v>
      </c>
      <c r="F181" s="210" t="s">
        <v>257</v>
      </c>
      <c r="G181" s="14"/>
      <c r="H181" s="211">
        <v>11.475</v>
      </c>
      <c r="I181" s="212"/>
      <c r="J181" s="14"/>
      <c r="K181" s="14"/>
      <c r="L181" s="208"/>
      <c r="M181" s="213"/>
      <c r="N181" s="214"/>
      <c r="O181" s="214"/>
      <c r="P181" s="214"/>
      <c r="Q181" s="214"/>
      <c r="R181" s="214"/>
      <c r="S181" s="214"/>
      <c r="T181" s="21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9" t="s">
        <v>195</v>
      </c>
      <c r="AU181" s="209" t="s">
        <v>95</v>
      </c>
      <c r="AV181" s="14" t="s">
        <v>95</v>
      </c>
      <c r="AW181" s="14" t="s">
        <v>37</v>
      </c>
      <c r="AX181" s="14" t="s">
        <v>82</v>
      </c>
      <c r="AY181" s="209" t="s">
        <v>141</v>
      </c>
    </row>
    <row r="182" s="14" customFormat="1">
      <c r="A182" s="14"/>
      <c r="B182" s="208"/>
      <c r="C182" s="14"/>
      <c r="D182" s="192" t="s">
        <v>195</v>
      </c>
      <c r="E182" s="209" t="s">
        <v>1</v>
      </c>
      <c r="F182" s="210" t="s">
        <v>258</v>
      </c>
      <c r="G182" s="14"/>
      <c r="H182" s="211">
        <v>6.125</v>
      </c>
      <c r="I182" s="212"/>
      <c r="J182" s="14"/>
      <c r="K182" s="14"/>
      <c r="L182" s="208"/>
      <c r="M182" s="213"/>
      <c r="N182" s="214"/>
      <c r="O182" s="214"/>
      <c r="P182" s="214"/>
      <c r="Q182" s="214"/>
      <c r="R182" s="214"/>
      <c r="S182" s="214"/>
      <c r="T182" s="21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9" t="s">
        <v>195</v>
      </c>
      <c r="AU182" s="209" t="s">
        <v>95</v>
      </c>
      <c r="AV182" s="14" t="s">
        <v>95</v>
      </c>
      <c r="AW182" s="14" t="s">
        <v>37</v>
      </c>
      <c r="AX182" s="14" t="s">
        <v>82</v>
      </c>
      <c r="AY182" s="209" t="s">
        <v>141</v>
      </c>
    </row>
    <row r="183" s="14" customFormat="1">
      <c r="A183" s="14"/>
      <c r="B183" s="208"/>
      <c r="C183" s="14"/>
      <c r="D183" s="192" t="s">
        <v>195</v>
      </c>
      <c r="E183" s="209" t="s">
        <v>1</v>
      </c>
      <c r="F183" s="210" t="s">
        <v>259</v>
      </c>
      <c r="G183" s="14"/>
      <c r="H183" s="211">
        <v>9.9000000000000004</v>
      </c>
      <c r="I183" s="212"/>
      <c r="J183" s="14"/>
      <c r="K183" s="14"/>
      <c r="L183" s="208"/>
      <c r="M183" s="213"/>
      <c r="N183" s="214"/>
      <c r="O183" s="214"/>
      <c r="P183" s="214"/>
      <c r="Q183" s="214"/>
      <c r="R183" s="214"/>
      <c r="S183" s="214"/>
      <c r="T183" s="21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9" t="s">
        <v>195</v>
      </c>
      <c r="AU183" s="209" t="s">
        <v>95</v>
      </c>
      <c r="AV183" s="14" t="s">
        <v>95</v>
      </c>
      <c r="AW183" s="14" t="s">
        <v>37</v>
      </c>
      <c r="AX183" s="14" t="s">
        <v>82</v>
      </c>
      <c r="AY183" s="209" t="s">
        <v>141</v>
      </c>
    </row>
    <row r="184" s="13" customFormat="1">
      <c r="A184" s="13"/>
      <c r="B184" s="201"/>
      <c r="C184" s="13"/>
      <c r="D184" s="192" t="s">
        <v>195</v>
      </c>
      <c r="E184" s="202" t="s">
        <v>1</v>
      </c>
      <c r="F184" s="203" t="s">
        <v>260</v>
      </c>
      <c r="G184" s="13"/>
      <c r="H184" s="202" t="s">
        <v>1</v>
      </c>
      <c r="I184" s="204"/>
      <c r="J184" s="13"/>
      <c r="K184" s="13"/>
      <c r="L184" s="201"/>
      <c r="M184" s="205"/>
      <c r="N184" s="206"/>
      <c r="O184" s="206"/>
      <c r="P184" s="206"/>
      <c r="Q184" s="206"/>
      <c r="R184" s="206"/>
      <c r="S184" s="206"/>
      <c r="T184" s="20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2" t="s">
        <v>195</v>
      </c>
      <c r="AU184" s="202" t="s">
        <v>95</v>
      </c>
      <c r="AV184" s="13" t="s">
        <v>89</v>
      </c>
      <c r="AW184" s="13" t="s">
        <v>37</v>
      </c>
      <c r="AX184" s="13" t="s">
        <v>82</v>
      </c>
      <c r="AY184" s="202" t="s">
        <v>141</v>
      </c>
    </row>
    <row r="185" s="14" customFormat="1">
      <c r="A185" s="14"/>
      <c r="B185" s="208"/>
      <c r="C185" s="14"/>
      <c r="D185" s="192" t="s">
        <v>195</v>
      </c>
      <c r="E185" s="209" t="s">
        <v>1</v>
      </c>
      <c r="F185" s="210" t="s">
        <v>261</v>
      </c>
      <c r="G185" s="14"/>
      <c r="H185" s="211">
        <v>25.5</v>
      </c>
      <c r="I185" s="212"/>
      <c r="J185" s="14"/>
      <c r="K185" s="14"/>
      <c r="L185" s="208"/>
      <c r="M185" s="213"/>
      <c r="N185" s="214"/>
      <c r="O185" s="214"/>
      <c r="P185" s="214"/>
      <c r="Q185" s="214"/>
      <c r="R185" s="214"/>
      <c r="S185" s="214"/>
      <c r="T185" s="21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9" t="s">
        <v>195</v>
      </c>
      <c r="AU185" s="209" t="s">
        <v>95</v>
      </c>
      <c r="AV185" s="14" t="s">
        <v>95</v>
      </c>
      <c r="AW185" s="14" t="s">
        <v>37</v>
      </c>
      <c r="AX185" s="14" t="s">
        <v>82</v>
      </c>
      <c r="AY185" s="209" t="s">
        <v>141</v>
      </c>
    </row>
    <row r="186" s="13" customFormat="1">
      <c r="A186" s="13"/>
      <c r="B186" s="201"/>
      <c r="C186" s="13"/>
      <c r="D186" s="192" t="s">
        <v>195</v>
      </c>
      <c r="E186" s="202" t="s">
        <v>1</v>
      </c>
      <c r="F186" s="203" t="s">
        <v>262</v>
      </c>
      <c r="G186" s="13"/>
      <c r="H186" s="202" t="s">
        <v>1</v>
      </c>
      <c r="I186" s="204"/>
      <c r="J186" s="13"/>
      <c r="K186" s="13"/>
      <c r="L186" s="201"/>
      <c r="M186" s="205"/>
      <c r="N186" s="206"/>
      <c r="O186" s="206"/>
      <c r="P186" s="206"/>
      <c r="Q186" s="206"/>
      <c r="R186" s="206"/>
      <c r="S186" s="206"/>
      <c r="T186" s="20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2" t="s">
        <v>195</v>
      </c>
      <c r="AU186" s="202" t="s">
        <v>95</v>
      </c>
      <c r="AV186" s="13" t="s">
        <v>89</v>
      </c>
      <c r="AW186" s="13" t="s">
        <v>37</v>
      </c>
      <c r="AX186" s="13" t="s">
        <v>82</v>
      </c>
      <c r="AY186" s="202" t="s">
        <v>141</v>
      </c>
    </row>
    <row r="187" s="14" customFormat="1">
      <c r="A187" s="14"/>
      <c r="B187" s="208"/>
      <c r="C187" s="14"/>
      <c r="D187" s="192" t="s">
        <v>195</v>
      </c>
      <c r="E187" s="209" t="s">
        <v>1</v>
      </c>
      <c r="F187" s="210" t="s">
        <v>263</v>
      </c>
      <c r="G187" s="14"/>
      <c r="H187" s="211">
        <v>19.199999999999999</v>
      </c>
      <c r="I187" s="212"/>
      <c r="J187" s="14"/>
      <c r="K187" s="14"/>
      <c r="L187" s="208"/>
      <c r="M187" s="213"/>
      <c r="N187" s="214"/>
      <c r="O187" s="214"/>
      <c r="P187" s="214"/>
      <c r="Q187" s="214"/>
      <c r="R187" s="214"/>
      <c r="S187" s="214"/>
      <c r="T187" s="21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9" t="s">
        <v>195</v>
      </c>
      <c r="AU187" s="209" t="s">
        <v>95</v>
      </c>
      <c r="AV187" s="14" t="s">
        <v>95</v>
      </c>
      <c r="AW187" s="14" t="s">
        <v>37</v>
      </c>
      <c r="AX187" s="14" t="s">
        <v>82</v>
      </c>
      <c r="AY187" s="209" t="s">
        <v>141</v>
      </c>
    </row>
    <row r="188" s="14" customFormat="1">
      <c r="A188" s="14"/>
      <c r="B188" s="208"/>
      <c r="C188" s="14"/>
      <c r="D188" s="192" t="s">
        <v>195</v>
      </c>
      <c r="E188" s="209" t="s">
        <v>1</v>
      </c>
      <c r="F188" s="210" t="s">
        <v>264</v>
      </c>
      <c r="G188" s="14"/>
      <c r="H188" s="211">
        <v>4.5</v>
      </c>
      <c r="I188" s="212"/>
      <c r="J188" s="14"/>
      <c r="K188" s="14"/>
      <c r="L188" s="208"/>
      <c r="M188" s="213"/>
      <c r="N188" s="214"/>
      <c r="O188" s="214"/>
      <c r="P188" s="214"/>
      <c r="Q188" s="214"/>
      <c r="R188" s="214"/>
      <c r="S188" s="214"/>
      <c r="T188" s="21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9" t="s">
        <v>195</v>
      </c>
      <c r="AU188" s="209" t="s">
        <v>95</v>
      </c>
      <c r="AV188" s="14" t="s">
        <v>95</v>
      </c>
      <c r="AW188" s="14" t="s">
        <v>37</v>
      </c>
      <c r="AX188" s="14" t="s">
        <v>82</v>
      </c>
      <c r="AY188" s="209" t="s">
        <v>141</v>
      </c>
    </row>
    <row r="189" s="14" customFormat="1">
      <c r="A189" s="14"/>
      <c r="B189" s="208"/>
      <c r="C189" s="14"/>
      <c r="D189" s="192" t="s">
        <v>195</v>
      </c>
      <c r="E189" s="209" t="s">
        <v>1</v>
      </c>
      <c r="F189" s="210" t="s">
        <v>265</v>
      </c>
      <c r="G189" s="14"/>
      <c r="H189" s="211">
        <v>4.0499999999999998</v>
      </c>
      <c r="I189" s="212"/>
      <c r="J189" s="14"/>
      <c r="K189" s="14"/>
      <c r="L189" s="208"/>
      <c r="M189" s="213"/>
      <c r="N189" s="214"/>
      <c r="O189" s="214"/>
      <c r="P189" s="214"/>
      <c r="Q189" s="214"/>
      <c r="R189" s="214"/>
      <c r="S189" s="214"/>
      <c r="T189" s="21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9" t="s">
        <v>195</v>
      </c>
      <c r="AU189" s="209" t="s">
        <v>95</v>
      </c>
      <c r="AV189" s="14" t="s">
        <v>95</v>
      </c>
      <c r="AW189" s="14" t="s">
        <v>37</v>
      </c>
      <c r="AX189" s="14" t="s">
        <v>82</v>
      </c>
      <c r="AY189" s="209" t="s">
        <v>141</v>
      </c>
    </row>
    <row r="190" s="15" customFormat="1">
      <c r="A190" s="15"/>
      <c r="B190" s="216"/>
      <c r="C190" s="15"/>
      <c r="D190" s="192" t="s">
        <v>195</v>
      </c>
      <c r="E190" s="217" t="s">
        <v>1</v>
      </c>
      <c r="F190" s="218" t="s">
        <v>199</v>
      </c>
      <c r="G190" s="15"/>
      <c r="H190" s="219">
        <v>80.75</v>
      </c>
      <c r="I190" s="220"/>
      <c r="J190" s="15"/>
      <c r="K190" s="15"/>
      <c r="L190" s="216"/>
      <c r="M190" s="221"/>
      <c r="N190" s="222"/>
      <c r="O190" s="222"/>
      <c r="P190" s="222"/>
      <c r="Q190" s="222"/>
      <c r="R190" s="222"/>
      <c r="S190" s="222"/>
      <c r="T190" s="22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7" t="s">
        <v>195</v>
      </c>
      <c r="AU190" s="217" t="s">
        <v>95</v>
      </c>
      <c r="AV190" s="15" t="s">
        <v>140</v>
      </c>
      <c r="AW190" s="15" t="s">
        <v>37</v>
      </c>
      <c r="AX190" s="15" t="s">
        <v>89</v>
      </c>
      <c r="AY190" s="217" t="s">
        <v>141</v>
      </c>
    </row>
    <row r="191" s="2" customFormat="1" ht="33" customHeight="1">
      <c r="A191" s="37"/>
      <c r="B191" s="178"/>
      <c r="C191" s="179" t="s">
        <v>266</v>
      </c>
      <c r="D191" s="179" t="s">
        <v>143</v>
      </c>
      <c r="E191" s="180" t="s">
        <v>267</v>
      </c>
      <c r="F191" s="181" t="s">
        <v>268</v>
      </c>
      <c r="G191" s="182" t="s">
        <v>269</v>
      </c>
      <c r="H191" s="183">
        <v>1</v>
      </c>
      <c r="I191" s="184"/>
      <c r="J191" s="185">
        <f>ROUND(I191*H191,2)</f>
        <v>0</v>
      </c>
      <c r="K191" s="181" t="s">
        <v>1</v>
      </c>
      <c r="L191" s="38"/>
      <c r="M191" s="186" t="s">
        <v>1</v>
      </c>
      <c r="N191" s="187" t="s">
        <v>48</v>
      </c>
      <c r="O191" s="76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0" t="s">
        <v>140</v>
      </c>
      <c r="AT191" s="190" t="s">
        <v>143</v>
      </c>
      <c r="AU191" s="190" t="s">
        <v>95</v>
      </c>
      <c r="AY191" s="18" t="s">
        <v>141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95</v>
      </c>
      <c r="BK191" s="191">
        <f>ROUND(I191*H191,2)</f>
        <v>0</v>
      </c>
      <c r="BL191" s="18" t="s">
        <v>140</v>
      </c>
      <c r="BM191" s="190" t="s">
        <v>270</v>
      </c>
    </row>
    <row r="192" s="2" customFormat="1" ht="16.5" customHeight="1">
      <c r="A192" s="37"/>
      <c r="B192" s="178"/>
      <c r="C192" s="179" t="s">
        <v>271</v>
      </c>
      <c r="D192" s="179" t="s">
        <v>143</v>
      </c>
      <c r="E192" s="180" t="s">
        <v>272</v>
      </c>
      <c r="F192" s="181" t="s">
        <v>273</v>
      </c>
      <c r="G192" s="182" t="s">
        <v>269</v>
      </c>
      <c r="H192" s="183">
        <v>1</v>
      </c>
      <c r="I192" s="184"/>
      <c r="J192" s="185">
        <f>ROUND(I192*H192,2)</f>
        <v>0</v>
      </c>
      <c r="K192" s="181" t="s">
        <v>1</v>
      </c>
      <c r="L192" s="38"/>
      <c r="M192" s="186" t="s">
        <v>1</v>
      </c>
      <c r="N192" s="187" t="s">
        <v>48</v>
      </c>
      <c r="O192" s="76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140</v>
      </c>
      <c r="AT192" s="190" t="s">
        <v>143</v>
      </c>
      <c r="AU192" s="190" t="s">
        <v>95</v>
      </c>
      <c r="AY192" s="18" t="s">
        <v>141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95</v>
      </c>
      <c r="BK192" s="191">
        <f>ROUND(I192*H192,2)</f>
        <v>0</v>
      </c>
      <c r="BL192" s="18" t="s">
        <v>140</v>
      </c>
      <c r="BM192" s="190" t="s">
        <v>274</v>
      </c>
    </row>
    <row r="193" s="12" customFormat="1" ht="22.8" customHeight="1">
      <c r="A193" s="12"/>
      <c r="B193" s="165"/>
      <c r="C193" s="12"/>
      <c r="D193" s="166" t="s">
        <v>81</v>
      </c>
      <c r="E193" s="176" t="s">
        <v>275</v>
      </c>
      <c r="F193" s="176" t="s">
        <v>276</v>
      </c>
      <c r="G193" s="12"/>
      <c r="H193" s="12"/>
      <c r="I193" s="168"/>
      <c r="J193" s="177">
        <f>BK193</f>
        <v>0</v>
      </c>
      <c r="K193" s="12"/>
      <c r="L193" s="165"/>
      <c r="M193" s="170"/>
      <c r="N193" s="171"/>
      <c r="O193" s="171"/>
      <c r="P193" s="172">
        <f>SUM(P194:P203)</f>
        <v>0</v>
      </c>
      <c r="Q193" s="171"/>
      <c r="R193" s="172">
        <f>SUM(R194:R203)</f>
        <v>0</v>
      </c>
      <c r="S193" s="171"/>
      <c r="T193" s="173">
        <f>SUM(T194:T203)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66" t="s">
        <v>89</v>
      </c>
      <c r="AT193" s="174" t="s">
        <v>81</v>
      </c>
      <c r="AU193" s="174" t="s">
        <v>89</v>
      </c>
      <c r="AY193" s="166" t="s">
        <v>141</v>
      </c>
      <c r="BK193" s="175">
        <f>SUM(BK194:BK203)</f>
        <v>0</v>
      </c>
    </row>
    <row r="194" s="2" customFormat="1" ht="24.15" customHeight="1">
      <c r="A194" s="37"/>
      <c r="B194" s="178"/>
      <c r="C194" s="179" t="s">
        <v>277</v>
      </c>
      <c r="D194" s="179" t="s">
        <v>143</v>
      </c>
      <c r="E194" s="180" t="s">
        <v>278</v>
      </c>
      <c r="F194" s="181" t="s">
        <v>279</v>
      </c>
      <c r="G194" s="182" t="s">
        <v>280</v>
      </c>
      <c r="H194" s="183">
        <v>1.6539999999999999</v>
      </c>
      <c r="I194" s="184"/>
      <c r="J194" s="185">
        <f>ROUND(I194*H194,2)</f>
        <v>0</v>
      </c>
      <c r="K194" s="181" t="s">
        <v>192</v>
      </c>
      <c r="L194" s="38"/>
      <c r="M194" s="186" t="s">
        <v>1</v>
      </c>
      <c r="N194" s="187" t="s">
        <v>48</v>
      </c>
      <c r="O194" s="76"/>
      <c r="P194" s="188">
        <f>O194*H194</f>
        <v>0</v>
      </c>
      <c r="Q194" s="188">
        <v>0</v>
      </c>
      <c r="R194" s="188">
        <f>Q194*H194</f>
        <v>0</v>
      </c>
      <c r="S194" s="188">
        <v>0</v>
      </c>
      <c r="T194" s="18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0" t="s">
        <v>140</v>
      </c>
      <c r="AT194" s="190" t="s">
        <v>143</v>
      </c>
      <c r="AU194" s="190" t="s">
        <v>95</v>
      </c>
      <c r="AY194" s="18" t="s">
        <v>141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8" t="s">
        <v>95</v>
      </c>
      <c r="BK194" s="191">
        <f>ROUND(I194*H194,2)</f>
        <v>0</v>
      </c>
      <c r="BL194" s="18" t="s">
        <v>140</v>
      </c>
      <c r="BM194" s="190" t="s">
        <v>281</v>
      </c>
    </row>
    <row r="195" s="2" customFormat="1">
      <c r="A195" s="37"/>
      <c r="B195" s="38"/>
      <c r="C195" s="37"/>
      <c r="D195" s="192" t="s">
        <v>148</v>
      </c>
      <c r="E195" s="37"/>
      <c r="F195" s="193" t="s">
        <v>282</v>
      </c>
      <c r="G195" s="37"/>
      <c r="H195" s="37"/>
      <c r="I195" s="194"/>
      <c r="J195" s="37"/>
      <c r="K195" s="37"/>
      <c r="L195" s="38"/>
      <c r="M195" s="195"/>
      <c r="N195" s="196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148</v>
      </c>
      <c r="AU195" s="18" t="s">
        <v>95</v>
      </c>
    </row>
    <row r="196" s="2" customFormat="1" ht="24.15" customHeight="1">
      <c r="A196" s="37"/>
      <c r="B196" s="178"/>
      <c r="C196" s="179" t="s">
        <v>283</v>
      </c>
      <c r="D196" s="179" t="s">
        <v>143</v>
      </c>
      <c r="E196" s="180" t="s">
        <v>284</v>
      </c>
      <c r="F196" s="181" t="s">
        <v>285</v>
      </c>
      <c r="G196" s="182" t="s">
        <v>280</v>
      </c>
      <c r="H196" s="183">
        <v>1.6539999999999999</v>
      </c>
      <c r="I196" s="184"/>
      <c r="J196" s="185">
        <f>ROUND(I196*H196,2)</f>
        <v>0</v>
      </c>
      <c r="K196" s="181" t="s">
        <v>192</v>
      </c>
      <c r="L196" s="38"/>
      <c r="M196" s="186" t="s">
        <v>1</v>
      </c>
      <c r="N196" s="187" t="s">
        <v>48</v>
      </c>
      <c r="O196" s="76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0" t="s">
        <v>140</v>
      </c>
      <c r="AT196" s="190" t="s">
        <v>143</v>
      </c>
      <c r="AU196" s="190" t="s">
        <v>95</v>
      </c>
      <c r="AY196" s="18" t="s">
        <v>141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95</v>
      </c>
      <c r="BK196" s="191">
        <f>ROUND(I196*H196,2)</f>
        <v>0</v>
      </c>
      <c r="BL196" s="18" t="s">
        <v>140</v>
      </c>
      <c r="BM196" s="190" t="s">
        <v>286</v>
      </c>
    </row>
    <row r="197" s="2" customFormat="1">
      <c r="A197" s="37"/>
      <c r="B197" s="38"/>
      <c r="C197" s="37"/>
      <c r="D197" s="192" t="s">
        <v>148</v>
      </c>
      <c r="E197" s="37"/>
      <c r="F197" s="193" t="s">
        <v>287</v>
      </c>
      <c r="G197" s="37"/>
      <c r="H197" s="37"/>
      <c r="I197" s="194"/>
      <c r="J197" s="37"/>
      <c r="K197" s="37"/>
      <c r="L197" s="38"/>
      <c r="M197" s="195"/>
      <c r="N197" s="196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148</v>
      </c>
      <c r="AU197" s="18" t="s">
        <v>95</v>
      </c>
    </row>
    <row r="198" s="2" customFormat="1" ht="24.15" customHeight="1">
      <c r="A198" s="37"/>
      <c r="B198" s="178"/>
      <c r="C198" s="179" t="s">
        <v>8</v>
      </c>
      <c r="D198" s="179" t="s">
        <v>143</v>
      </c>
      <c r="E198" s="180" t="s">
        <v>288</v>
      </c>
      <c r="F198" s="181" t="s">
        <v>289</v>
      </c>
      <c r="G198" s="182" t="s">
        <v>280</v>
      </c>
      <c r="H198" s="183">
        <v>41.350000000000001</v>
      </c>
      <c r="I198" s="184"/>
      <c r="J198" s="185">
        <f>ROUND(I198*H198,2)</f>
        <v>0</v>
      </c>
      <c r="K198" s="181" t="s">
        <v>192</v>
      </c>
      <c r="L198" s="38"/>
      <c r="M198" s="186" t="s">
        <v>1</v>
      </c>
      <c r="N198" s="187" t="s">
        <v>48</v>
      </c>
      <c r="O198" s="76"/>
      <c r="P198" s="188">
        <f>O198*H198</f>
        <v>0</v>
      </c>
      <c r="Q198" s="188">
        <v>0</v>
      </c>
      <c r="R198" s="188">
        <f>Q198*H198</f>
        <v>0</v>
      </c>
      <c r="S198" s="188">
        <v>0</v>
      </c>
      <c r="T198" s="18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0" t="s">
        <v>140</v>
      </c>
      <c r="AT198" s="190" t="s">
        <v>143</v>
      </c>
      <c r="AU198" s="190" t="s">
        <v>95</v>
      </c>
      <c r="AY198" s="18" t="s">
        <v>141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8" t="s">
        <v>95</v>
      </c>
      <c r="BK198" s="191">
        <f>ROUND(I198*H198,2)</f>
        <v>0</v>
      </c>
      <c r="BL198" s="18" t="s">
        <v>140</v>
      </c>
      <c r="BM198" s="190" t="s">
        <v>290</v>
      </c>
    </row>
    <row r="199" s="2" customFormat="1">
      <c r="A199" s="37"/>
      <c r="B199" s="38"/>
      <c r="C199" s="37"/>
      <c r="D199" s="192" t="s">
        <v>148</v>
      </c>
      <c r="E199" s="37"/>
      <c r="F199" s="193" t="s">
        <v>291</v>
      </c>
      <c r="G199" s="37"/>
      <c r="H199" s="37"/>
      <c r="I199" s="194"/>
      <c r="J199" s="37"/>
      <c r="K199" s="37"/>
      <c r="L199" s="38"/>
      <c r="M199" s="195"/>
      <c r="N199" s="196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148</v>
      </c>
      <c r="AU199" s="18" t="s">
        <v>95</v>
      </c>
    </row>
    <row r="200" s="14" customFormat="1">
      <c r="A200" s="14"/>
      <c r="B200" s="208"/>
      <c r="C200" s="14"/>
      <c r="D200" s="192" t="s">
        <v>195</v>
      </c>
      <c r="E200" s="209" t="s">
        <v>1</v>
      </c>
      <c r="F200" s="210" t="s">
        <v>292</v>
      </c>
      <c r="G200" s="14"/>
      <c r="H200" s="211">
        <v>41.350000000000001</v>
      </c>
      <c r="I200" s="212"/>
      <c r="J200" s="14"/>
      <c r="K200" s="14"/>
      <c r="L200" s="208"/>
      <c r="M200" s="213"/>
      <c r="N200" s="214"/>
      <c r="O200" s="214"/>
      <c r="P200" s="214"/>
      <c r="Q200" s="214"/>
      <c r="R200" s="214"/>
      <c r="S200" s="214"/>
      <c r="T200" s="21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9" t="s">
        <v>195</v>
      </c>
      <c r="AU200" s="209" t="s">
        <v>95</v>
      </c>
      <c r="AV200" s="14" t="s">
        <v>95</v>
      </c>
      <c r="AW200" s="14" t="s">
        <v>37</v>
      </c>
      <c r="AX200" s="14" t="s">
        <v>82</v>
      </c>
      <c r="AY200" s="209" t="s">
        <v>141</v>
      </c>
    </row>
    <row r="201" s="15" customFormat="1">
      <c r="A201" s="15"/>
      <c r="B201" s="216"/>
      <c r="C201" s="15"/>
      <c r="D201" s="192" t="s">
        <v>195</v>
      </c>
      <c r="E201" s="217" t="s">
        <v>1</v>
      </c>
      <c r="F201" s="218" t="s">
        <v>199</v>
      </c>
      <c r="G201" s="15"/>
      <c r="H201" s="219">
        <v>41.350000000000001</v>
      </c>
      <c r="I201" s="220"/>
      <c r="J201" s="15"/>
      <c r="K201" s="15"/>
      <c r="L201" s="216"/>
      <c r="M201" s="221"/>
      <c r="N201" s="222"/>
      <c r="O201" s="222"/>
      <c r="P201" s="222"/>
      <c r="Q201" s="222"/>
      <c r="R201" s="222"/>
      <c r="S201" s="222"/>
      <c r="T201" s="22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17" t="s">
        <v>195</v>
      </c>
      <c r="AU201" s="217" t="s">
        <v>95</v>
      </c>
      <c r="AV201" s="15" t="s">
        <v>140</v>
      </c>
      <c r="AW201" s="15" t="s">
        <v>37</v>
      </c>
      <c r="AX201" s="15" t="s">
        <v>89</v>
      </c>
      <c r="AY201" s="217" t="s">
        <v>141</v>
      </c>
    </row>
    <row r="202" s="2" customFormat="1" ht="49.05" customHeight="1">
      <c r="A202" s="37"/>
      <c r="B202" s="178"/>
      <c r="C202" s="179" t="s">
        <v>293</v>
      </c>
      <c r="D202" s="179" t="s">
        <v>143</v>
      </c>
      <c r="E202" s="180" t="s">
        <v>294</v>
      </c>
      <c r="F202" s="181" t="s">
        <v>295</v>
      </c>
      <c r="G202" s="182" t="s">
        <v>280</v>
      </c>
      <c r="H202" s="183">
        <v>1.6539999999999999</v>
      </c>
      <c r="I202" s="184"/>
      <c r="J202" s="185">
        <f>ROUND(I202*H202,2)</f>
        <v>0</v>
      </c>
      <c r="K202" s="181" t="s">
        <v>192</v>
      </c>
      <c r="L202" s="38"/>
      <c r="M202" s="186" t="s">
        <v>1</v>
      </c>
      <c r="N202" s="187" t="s">
        <v>48</v>
      </c>
      <c r="O202" s="76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140</v>
      </c>
      <c r="AT202" s="190" t="s">
        <v>143</v>
      </c>
      <c r="AU202" s="190" t="s">
        <v>95</v>
      </c>
      <c r="AY202" s="18" t="s">
        <v>141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95</v>
      </c>
      <c r="BK202" s="191">
        <f>ROUND(I202*H202,2)</f>
        <v>0</v>
      </c>
      <c r="BL202" s="18" t="s">
        <v>140</v>
      </c>
      <c r="BM202" s="190" t="s">
        <v>296</v>
      </c>
    </row>
    <row r="203" s="2" customFormat="1">
      <c r="A203" s="37"/>
      <c r="B203" s="38"/>
      <c r="C203" s="37"/>
      <c r="D203" s="192" t="s">
        <v>148</v>
      </c>
      <c r="E203" s="37"/>
      <c r="F203" s="193" t="s">
        <v>297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148</v>
      </c>
      <c r="AU203" s="18" t="s">
        <v>95</v>
      </c>
    </row>
    <row r="204" s="12" customFormat="1" ht="25.92" customHeight="1">
      <c r="A204" s="12"/>
      <c r="B204" s="165"/>
      <c r="C204" s="12"/>
      <c r="D204" s="166" t="s">
        <v>81</v>
      </c>
      <c r="E204" s="167" t="s">
        <v>298</v>
      </c>
      <c r="F204" s="167" t="s">
        <v>299</v>
      </c>
      <c r="G204" s="12"/>
      <c r="H204" s="12"/>
      <c r="I204" s="168"/>
      <c r="J204" s="169">
        <f>BK204</f>
        <v>0</v>
      </c>
      <c r="K204" s="12"/>
      <c r="L204" s="165"/>
      <c r="M204" s="170"/>
      <c r="N204" s="171"/>
      <c r="O204" s="171"/>
      <c r="P204" s="172">
        <f>P205+P212+P219</f>
        <v>0</v>
      </c>
      <c r="Q204" s="171"/>
      <c r="R204" s="172">
        <f>R205+R212+R219</f>
        <v>0.0051599999999999997</v>
      </c>
      <c r="S204" s="171"/>
      <c r="T204" s="173">
        <f>T205+T212+T219</f>
        <v>0.17618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6" t="s">
        <v>95</v>
      </c>
      <c r="AT204" s="174" t="s">
        <v>81</v>
      </c>
      <c r="AU204" s="174" t="s">
        <v>82</v>
      </c>
      <c r="AY204" s="166" t="s">
        <v>141</v>
      </c>
      <c r="BK204" s="175">
        <f>BK205+BK212+BK219</f>
        <v>0</v>
      </c>
    </row>
    <row r="205" s="12" customFormat="1" ht="22.8" customHeight="1">
      <c r="A205" s="12"/>
      <c r="B205" s="165"/>
      <c r="C205" s="12"/>
      <c r="D205" s="166" t="s">
        <v>81</v>
      </c>
      <c r="E205" s="176" t="s">
        <v>300</v>
      </c>
      <c r="F205" s="176" t="s">
        <v>301</v>
      </c>
      <c r="G205" s="12"/>
      <c r="H205" s="12"/>
      <c r="I205" s="168"/>
      <c r="J205" s="177">
        <f>BK205</f>
        <v>0</v>
      </c>
      <c r="K205" s="12"/>
      <c r="L205" s="165"/>
      <c r="M205" s="170"/>
      <c r="N205" s="171"/>
      <c r="O205" s="171"/>
      <c r="P205" s="172">
        <f>SUM(P206:P211)</f>
        <v>0</v>
      </c>
      <c r="Q205" s="171"/>
      <c r="R205" s="172">
        <f>SUM(R206:R211)</f>
        <v>0.0051599999999999997</v>
      </c>
      <c r="S205" s="171"/>
      <c r="T205" s="173">
        <f>SUM(T206:T211)</f>
        <v>0.084519999999999998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66" t="s">
        <v>95</v>
      </c>
      <c r="AT205" s="174" t="s">
        <v>81</v>
      </c>
      <c r="AU205" s="174" t="s">
        <v>89</v>
      </c>
      <c r="AY205" s="166" t="s">
        <v>141</v>
      </c>
      <c r="BK205" s="175">
        <f>SUM(BK206:BK211)</f>
        <v>0</v>
      </c>
    </row>
    <row r="206" s="2" customFormat="1" ht="16.5" customHeight="1">
      <c r="A206" s="37"/>
      <c r="B206" s="178"/>
      <c r="C206" s="179" t="s">
        <v>302</v>
      </c>
      <c r="D206" s="179" t="s">
        <v>143</v>
      </c>
      <c r="E206" s="180" t="s">
        <v>303</v>
      </c>
      <c r="F206" s="181" t="s">
        <v>304</v>
      </c>
      <c r="G206" s="182" t="s">
        <v>269</v>
      </c>
      <c r="H206" s="183">
        <v>4</v>
      </c>
      <c r="I206" s="184"/>
      <c r="J206" s="185">
        <f>ROUND(I206*H206,2)</f>
        <v>0</v>
      </c>
      <c r="K206" s="181" t="s">
        <v>192</v>
      </c>
      <c r="L206" s="38"/>
      <c r="M206" s="186" t="s">
        <v>1</v>
      </c>
      <c r="N206" s="187" t="s">
        <v>48</v>
      </c>
      <c r="O206" s="76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0" t="s">
        <v>293</v>
      </c>
      <c r="AT206" s="190" t="s">
        <v>143</v>
      </c>
      <c r="AU206" s="190" t="s">
        <v>95</v>
      </c>
      <c r="AY206" s="18" t="s">
        <v>141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95</v>
      </c>
      <c r="BK206" s="191">
        <f>ROUND(I206*H206,2)</f>
        <v>0</v>
      </c>
      <c r="BL206" s="18" t="s">
        <v>293</v>
      </c>
      <c r="BM206" s="190" t="s">
        <v>305</v>
      </c>
    </row>
    <row r="207" s="2" customFormat="1">
      <c r="A207" s="37"/>
      <c r="B207" s="38"/>
      <c r="C207" s="37"/>
      <c r="D207" s="192" t="s">
        <v>148</v>
      </c>
      <c r="E207" s="37"/>
      <c r="F207" s="193" t="s">
        <v>306</v>
      </c>
      <c r="G207" s="37"/>
      <c r="H207" s="37"/>
      <c r="I207" s="194"/>
      <c r="J207" s="37"/>
      <c r="K207" s="37"/>
      <c r="L207" s="38"/>
      <c r="M207" s="195"/>
      <c r="N207" s="196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148</v>
      </c>
      <c r="AU207" s="18" t="s">
        <v>95</v>
      </c>
    </row>
    <row r="208" s="2" customFormat="1" ht="16.5" customHeight="1">
      <c r="A208" s="37"/>
      <c r="B208" s="178"/>
      <c r="C208" s="179" t="s">
        <v>307</v>
      </c>
      <c r="D208" s="179" t="s">
        <v>143</v>
      </c>
      <c r="E208" s="180" t="s">
        <v>308</v>
      </c>
      <c r="F208" s="181" t="s">
        <v>309</v>
      </c>
      <c r="G208" s="182" t="s">
        <v>269</v>
      </c>
      <c r="H208" s="183">
        <v>4</v>
      </c>
      <c r="I208" s="184"/>
      <c r="J208" s="185">
        <f>ROUND(I208*H208,2)</f>
        <v>0</v>
      </c>
      <c r="K208" s="181" t="s">
        <v>192</v>
      </c>
      <c r="L208" s="38"/>
      <c r="M208" s="186" t="s">
        <v>1</v>
      </c>
      <c r="N208" s="187" t="s">
        <v>48</v>
      </c>
      <c r="O208" s="76"/>
      <c r="P208" s="188">
        <f>O208*H208</f>
        <v>0</v>
      </c>
      <c r="Q208" s="188">
        <v>0.0012899999999999999</v>
      </c>
      <c r="R208" s="188">
        <f>Q208*H208</f>
        <v>0.0051599999999999997</v>
      </c>
      <c r="S208" s="188">
        <v>0</v>
      </c>
      <c r="T208" s="18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0" t="s">
        <v>293</v>
      </c>
      <c r="AT208" s="190" t="s">
        <v>143</v>
      </c>
      <c r="AU208" s="190" t="s">
        <v>95</v>
      </c>
      <c r="AY208" s="18" t="s">
        <v>141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95</v>
      </c>
      <c r="BK208" s="191">
        <f>ROUND(I208*H208,2)</f>
        <v>0</v>
      </c>
      <c r="BL208" s="18" t="s">
        <v>293</v>
      </c>
      <c r="BM208" s="190" t="s">
        <v>310</v>
      </c>
    </row>
    <row r="209" s="2" customFormat="1">
      <c r="A209" s="37"/>
      <c r="B209" s="38"/>
      <c r="C209" s="37"/>
      <c r="D209" s="192" t="s">
        <v>148</v>
      </c>
      <c r="E209" s="37"/>
      <c r="F209" s="193" t="s">
        <v>311</v>
      </c>
      <c r="G209" s="37"/>
      <c r="H209" s="37"/>
      <c r="I209" s="194"/>
      <c r="J209" s="37"/>
      <c r="K209" s="37"/>
      <c r="L209" s="38"/>
      <c r="M209" s="195"/>
      <c r="N209" s="196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148</v>
      </c>
      <c r="AU209" s="18" t="s">
        <v>95</v>
      </c>
    </row>
    <row r="210" s="2" customFormat="1" ht="24.15" customHeight="1">
      <c r="A210" s="37"/>
      <c r="B210" s="178"/>
      <c r="C210" s="179" t="s">
        <v>312</v>
      </c>
      <c r="D210" s="179" t="s">
        <v>143</v>
      </c>
      <c r="E210" s="180" t="s">
        <v>313</v>
      </c>
      <c r="F210" s="181" t="s">
        <v>314</v>
      </c>
      <c r="G210" s="182" t="s">
        <v>269</v>
      </c>
      <c r="H210" s="183">
        <v>4</v>
      </c>
      <c r="I210" s="184"/>
      <c r="J210" s="185">
        <f>ROUND(I210*H210,2)</f>
        <v>0</v>
      </c>
      <c r="K210" s="181" t="s">
        <v>192</v>
      </c>
      <c r="L210" s="38"/>
      <c r="M210" s="186" t="s">
        <v>1</v>
      </c>
      <c r="N210" s="187" t="s">
        <v>48</v>
      </c>
      <c r="O210" s="76"/>
      <c r="P210" s="188">
        <f>O210*H210</f>
        <v>0</v>
      </c>
      <c r="Q210" s="188">
        <v>0</v>
      </c>
      <c r="R210" s="188">
        <f>Q210*H210</f>
        <v>0</v>
      </c>
      <c r="S210" s="188">
        <v>0.021129999999999999</v>
      </c>
      <c r="T210" s="189">
        <f>S210*H210</f>
        <v>0.084519999999999998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0" t="s">
        <v>293</v>
      </c>
      <c r="AT210" s="190" t="s">
        <v>143</v>
      </c>
      <c r="AU210" s="190" t="s">
        <v>95</v>
      </c>
      <c r="AY210" s="18" t="s">
        <v>141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95</v>
      </c>
      <c r="BK210" s="191">
        <f>ROUND(I210*H210,2)</f>
        <v>0</v>
      </c>
      <c r="BL210" s="18" t="s">
        <v>293</v>
      </c>
      <c r="BM210" s="190" t="s">
        <v>315</v>
      </c>
    </row>
    <row r="211" s="2" customFormat="1">
      <c r="A211" s="37"/>
      <c r="B211" s="38"/>
      <c r="C211" s="37"/>
      <c r="D211" s="192" t="s">
        <v>148</v>
      </c>
      <c r="E211" s="37"/>
      <c r="F211" s="193" t="s">
        <v>316</v>
      </c>
      <c r="G211" s="37"/>
      <c r="H211" s="37"/>
      <c r="I211" s="194"/>
      <c r="J211" s="37"/>
      <c r="K211" s="37"/>
      <c r="L211" s="38"/>
      <c r="M211" s="195"/>
      <c r="N211" s="196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148</v>
      </c>
      <c r="AU211" s="18" t="s">
        <v>95</v>
      </c>
    </row>
    <row r="212" s="12" customFormat="1" ht="22.8" customHeight="1">
      <c r="A212" s="12"/>
      <c r="B212" s="165"/>
      <c r="C212" s="12"/>
      <c r="D212" s="166" t="s">
        <v>81</v>
      </c>
      <c r="E212" s="176" t="s">
        <v>317</v>
      </c>
      <c r="F212" s="176" t="s">
        <v>318</v>
      </c>
      <c r="G212" s="12"/>
      <c r="H212" s="12"/>
      <c r="I212" s="168"/>
      <c r="J212" s="177">
        <f>BK212</f>
        <v>0</v>
      </c>
      <c r="K212" s="12"/>
      <c r="L212" s="165"/>
      <c r="M212" s="170"/>
      <c r="N212" s="171"/>
      <c r="O212" s="171"/>
      <c r="P212" s="172">
        <f>SUM(P213:P218)</f>
        <v>0</v>
      </c>
      <c r="Q212" s="171"/>
      <c r="R212" s="172">
        <f>SUM(R213:R218)</f>
        <v>0</v>
      </c>
      <c r="S212" s="171"/>
      <c r="T212" s="173">
        <f>SUM(T213:T218)</f>
        <v>0.01286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6" t="s">
        <v>95</v>
      </c>
      <c r="AT212" s="174" t="s">
        <v>81</v>
      </c>
      <c r="AU212" s="174" t="s">
        <v>89</v>
      </c>
      <c r="AY212" s="166" t="s">
        <v>141</v>
      </c>
      <c r="BK212" s="175">
        <f>SUM(BK213:BK218)</f>
        <v>0</v>
      </c>
    </row>
    <row r="213" s="2" customFormat="1" ht="24.15" customHeight="1">
      <c r="A213" s="37"/>
      <c r="B213" s="178"/>
      <c r="C213" s="179" t="s">
        <v>319</v>
      </c>
      <c r="D213" s="179" t="s">
        <v>143</v>
      </c>
      <c r="E213" s="180" t="s">
        <v>320</v>
      </c>
      <c r="F213" s="181" t="s">
        <v>321</v>
      </c>
      <c r="G213" s="182" t="s">
        <v>239</v>
      </c>
      <c r="H213" s="183">
        <v>16</v>
      </c>
      <c r="I213" s="184"/>
      <c r="J213" s="185">
        <f>ROUND(I213*H213,2)</f>
        <v>0</v>
      </c>
      <c r="K213" s="181" t="s">
        <v>192</v>
      </c>
      <c r="L213" s="38"/>
      <c r="M213" s="186" t="s">
        <v>1</v>
      </c>
      <c r="N213" s="187" t="s">
        <v>48</v>
      </c>
      <c r="O213" s="76"/>
      <c r="P213" s="188">
        <f>O213*H213</f>
        <v>0</v>
      </c>
      <c r="Q213" s="188">
        <v>0</v>
      </c>
      <c r="R213" s="188">
        <f>Q213*H213</f>
        <v>0</v>
      </c>
      <c r="S213" s="188">
        <v>0.00040000000000000002</v>
      </c>
      <c r="T213" s="189">
        <f>S213*H213</f>
        <v>0.0064000000000000003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0" t="s">
        <v>293</v>
      </c>
      <c r="AT213" s="190" t="s">
        <v>143</v>
      </c>
      <c r="AU213" s="190" t="s">
        <v>95</v>
      </c>
      <c r="AY213" s="18" t="s">
        <v>141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8" t="s">
        <v>95</v>
      </c>
      <c r="BK213" s="191">
        <f>ROUND(I213*H213,2)</f>
        <v>0</v>
      </c>
      <c r="BL213" s="18" t="s">
        <v>293</v>
      </c>
      <c r="BM213" s="190" t="s">
        <v>322</v>
      </c>
    </row>
    <row r="214" s="2" customFormat="1">
      <c r="A214" s="37"/>
      <c r="B214" s="38"/>
      <c r="C214" s="37"/>
      <c r="D214" s="192" t="s">
        <v>148</v>
      </c>
      <c r="E214" s="37"/>
      <c r="F214" s="193" t="s">
        <v>323</v>
      </c>
      <c r="G214" s="37"/>
      <c r="H214" s="37"/>
      <c r="I214" s="194"/>
      <c r="J214" s="37"/>
      <c r="K214" s="37"/>
      <c r="L214" s="38"/>
      <c r="M214" s="195"/>
      <c r="N214" s="196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148</v>
      </c>
      <c r="AU214" s="18" t="s">
        <v>95</v>
      </c>
    </row>
    <row r="215" s="2" customFormat="1" ht="24.15" customHeight="1">
      <c r="A215" s="37"/>
      <c r="B215" s="178"/>
      <c r="C215" s="179" t="s">
        <v>7</v>
      </c>
      <c r="D215" s="179" t="s">
        <v>143</v>
      </c>
      <c r="E215" s="180" t="s">
        <v>324</v>
      </c>
      <c r="F215" s="181" t="s">
        <v>325</v>
      </c>
      <c r="G215" s="182" t="s">
        <v>269</v>
      </c>
      <c r="H215" s="183">
        <v>6</v>
      </c>
      <c r="I215" s="184"/>
      <c r="J215" s="185">
        <f>ROUND(I215*H215,2)</f>
        <v>0</v>
      </c>
      <c r="K215" s="181" t="s">
        <v>192</v>
      </c>
      <c r="L215" s="38"/>
      <c r="M215" s="186" t="s">
        <v>1</v>
      </c>
      <c r="N215" s="187" t="s">
        <v>48</v>
      </c>
      <c r="O215" s="76"/>
      <c r="P215" s="188">
        <f>O215*H215</f>
        <v>0</v>
      </c>
      <c r="Q215" s="188">
        <v>0</v>
      </c>
      <c r="R215" s="188">
        <f>Q215*H215</f>
        <v>0</v>
      </c>
      <c r="S215" s="188">
        <v>0.00021000000000000001</v>
      </c>
      <c r="T215" s="189">
        <f>S215*H215</f>
        <v>0.0012600000000000001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0" t="s">
        <v>293</v>
      </c>
      <c r="AT215" s="190" t="s">
        <v>143</v>
      </c>
      <c r="AU215" s="190" t="s">
        <v>95</v>
      </c>
      <c r="AY215" s="18" t="s">
        <v>141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95</v>
      </c>
      <c r="BK215" s="191">
        <f>ROUND(I215*H215,2)</f>
        <v>0</v>
      </c>
      <c r="BL215" s="18" t="s">
        <v>293</v>
      </c>
      <c r="BM215" s="190" t="s">
        <v>326</v>
      </c>
    </row>
    <row r="216" s="2" customFormat="1">
      <c r="A216" s="37"/>
      <c r="B216" s="38"/>
      <c r="C216" s="37"/>
      <c r="D216" s="192" t="s">
        <v>148</v>
      </c>
      <c r="E216" s="37"/>
      <c r="F216" s="193" t="s">
        <v>327</v>
      </c>
      <c r="G216" s="37"/>
      <c r="H216" s="37"/>
      <c r="I216" s="194"/>
      <c r="J216" s="37"/>
      <c r="K216" s="37"/>
      <c r="L216" s="38"/>
      <c r="M216" s="195"/>
      <c r="N216" s="196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148</v>
      </c>
      <c r="AU216" s="18" t="s">
        <v>95</v>
      </c>
    </row>
    <row r="217" s="2" customFormat="1" ht="24.15" customHeight="1">
      <c r="A217" s="37"/>
      <c r="B217" s="178"/>
      <c r="C217" s="179" t="s">
        <v>328</v>
      </c>
      <c r="D217" s="179" t="s">
        <v>143</v>
      </c>
      <c r="E217" s="180" t="s">
        <v>329</v>
      </c>
      <c r="F217" s="181" t="s">
        <v>330</v>
      </c>
      <c r="G217" s="182" t="s">
        <v>269</v>
      </c>
      <c r="H217" s="183">
        <v>2</v>
      </c>
      <c r="I217" s="184"/>
      <c r="J217" s="185">
        <f>ROUND(I217*H217,2)</f>
        <v>0</v>
      </c>
      <c r="K217" s="181" t="s">
        <v>192</v>
      </c>
      <c r="L217" s="38"/>
      <c r="M217" s="186" t="s">
        <v>1</v>
      </c>
      <c r="N217" s="187" t="s">
        <v>48</v>
      </c>
      <c r="O217" s="76"/>
      <c r="P217" s="188">
        <f>O217*H217</f>
        <v>0</v>
      </c>
      <c r="Q217" s="188">
        <v>0</v>
      </c>
      <c r="R217" s="188">
        <f>Q217*H217</f>
        <v>0</v>
      </c>
      <c r="S217" s="188">
        <v>0.0025999999999999999</v>
      </c>
      <c r="T217" s="189">
        <f>S217*H217</f>
        <v>0.0051999999999999998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0" t="s">
        <v>293</v>
      </c>
      <c r="AT217" s="190" t="s">
        <v>143</v>
      </c>
      <c r="AU217" s="190" t="s">
        <v>95</v>
      </c>
      <c r="AY217" s="18" t="s">
        <v>141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95</v>
      </c>
      <c r="BK217" s="191">
        <f>ROUND(I217*H217,2)</f>
        <v>0</v>
      </c>
      <c r="BL217" s="18" t="s">
        <v>293</v>
      </c>
      <c r="BM217" s="190" t="s">
        <v>331</v>
      </c>
    </row>
    <row r="218" s="2" customFormat="1">
      <c r="A218" s="37"/>
      <c r="B218" s="38"/>
      <c r="C218" s="37"/>
      <c r="D218" s="192" t="s">
        <v>148</v>
      </c>
      <c r="E218" s="37"/>
      <c r="F218" s="193" t="s">
        <v>332</v>
      </c>
      <c r="G218" s="37"/>
      <c r="H218" s="37"/>
      <c r="I218" s="194"/>
      <c r="J218" s="37"/>
      <c r="K218" s="37"/>
      <c r="L218" s="38"/>
      <c r="M218" s="195"/>
      <c r="N218" s="196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148</v>
      </c>
      <c r="AU218" s="18" t="s">
        <v>95</v>
      </c>
    </row>
    <row r="219" s="12" customFormat="1" ht="22.8" customHeight="1">
      <c r="A219" s="12"/>
      <c r="B219" s="165"/>
      <c r="C219" s="12"/>
      <c r="D219" s="166" t="s">
        <v>81</v>
      </c>
      <c r="E219" s="176" t="s">
        <v>333</v>
      </c>
      <c r="F219" s="176" t="s">
        <v>334</v>
      </c>
      <c r="G219" s="12"/>
      <c r="H219" s="12"/>
      <c r="I219" s="168"/>
      <c r="J219" s="177">
        <f>BK219</f>
        <v>0</v>
      </c>
      <c r="K219" s="12"/>
      <c r="L219" s="165"/>
      <c r="M219" s="170"/>
      <c r="N219" s="171"/>
      <c r="O219" s="171"/>
      <c r="P219" s="172">
        <f>SUM(P220:P228)</f>
        <v>0</v>
      </c>
      <c r="Q219" s="171"/>
      <c r="R219" s="172">
        <f>SUM(R220:R228)</f>
        <v>0</v>
      </c>
      <c r="S219" s="171"/>
      <c r="T219" s="173">
        <f>SUM(T220:T228)</f>
        <v>0.078799999999999995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66" t="s">
        <v>95</v>
      </c>
      <c r="AT219" s="174" t="s">
        <v>81</v>
      </c>
      <c r="AU219" s="174" t="s">
        <v>89</v>
      </c>
      <c r="AY219" s="166" t="s">
        <v>141</v>
      </c>
      <c r="BK219" s="175">
        <f>SUM(BK220:BK228)</f>
        <v>0</v>
      </c>
    </row>
    <row r="220" s="2" customFormat="1" ht="21.75" customHeight="1">
      <c r="A220" s="37"/>
      <c r="B220" s="178"/>
      <c r="C220" s="179" t="s">
        <v>335</v>
      </c>
      <c r="D220" s="179" t="s">
        <v>143</v>
      </c>
      <c r="E220" s="180" t="s">
        <v>336</v>
      </c>
      <c r="F220" s="181" t="s">
        <v>337</v>
      </c>
      <c r="G220" s="182" t="s">
        <v>239</v>
      </c>
      <c r="H220" s="183">
        <v>20</v>
      </c>
      <c r="I220" s="184"/>
      <c r="J220" s="185">
        <f>ROUND(I220*H220,2)</f>
        <v>0</v>
      </c>
      <c r="K220" s="181" t="s">
        <v>192</v>
      </c>
      <c r="L220" s="38"/>
      <c r="M220" s="186" t="s">
        <v>1</v>
      </c>
      <c r="N220" s="187" t="s">
        <v>48</v>
      </c>
      <c r="O220" s="76"/>
      <c r="P220" s="188">
        <f>O220*H220</f>
        <v>0</v>
      </c>
      <c r="Q220" s="188">
        <v>0</v>
      </c>
      <c r="R220" s="188">
        <f>Q220*H220</f>
        <v>0</v>
      </c>
      <c r="S220" s="188">
        <v>0.0039399999999999999</v>
      </c>
      <c r="T220" s="189">
        <f>S220*H220</f>
        <v>0.078799999999999995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0" t="s">
        <v>293</v>
      </c>
      <c r="AT220" s="190" t="s">
        <v>143</v>
      </c>
      <c r="AU220" s="190" t="s">
        <v>95</v>
      </c>
      <c r="AY220" s="18" t="s">
        <v>141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95</v>
      </c>
      <c r="BK220" s="191">
        <f>ROUND(I220*H220,2)</f>
        <v>0</v>
      </c>
      <c r="BL220" s="18" t="s">
        <v>293</v>
      </c>
      <c r="BM220" s="190" t="s">
        <v>338</v>
      </c>
    </row>
    <row r="221" s="2" customFormat="1">
      <c r="A221" s="37"/>
      <c r="B221" s="38"/>
      <c r="C221" s="37"/>
      <c r="D221" s="192" t="s">
        <v>148</v>
      </c>
      <c r="E221" s="37"/>
      <c r="F221" s="193" t="s">
        <v>339</v>
      </c>
      <c r="G221" s="37"/>
      <c r="H221" s="37"/>
      <c r="I221" s="194"/>
      <c r="J221" s="37"/>
      <c r="K221" s="37"/>
      <c r="L221" s="38"/>
      <c r="M221" s="195"/>
      <c r="N221" s="196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148</v>
      </c>
      <c r="AU221" s="18" t="s">
        <v>95</v>
      </c>
    </row>
    <row r="222" s="13" customFormat="1">
      <c r="A222" s="13"/>
      <c r="B222" s="201"/>
      <c r="C222" s="13"/>
      <c r="D222" s="192" t="s">
        <v>195</v>
      </c>
      <c r="E222" s="202" t="s">
        <v>1</v>
      </c>
      <c r="F222" s="203" t="s">
        <v>204</v>
      </c>
      <c r="G222" s="13"/>
      <c r="H222" s="202" t="s">
        <v>1</v>
      </c>
      <c r="I222" s="204"/>
      <c r="J222" s="13"/>
      <c r="K222" s="13"/>
      <c r="L222" s="201"/>
      <c r="M222" s="205"/>
      <c r="N222" s="206"/>
      <c r="O222" s="206"/>
      <c r="P222" s="206"/>
      <c r="Q222" s="206"/>
      <c r="R222" s="206"/>
      <c r="S222" s="206"/>
      <c r="T222" s="20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2" t="s">
        <v>195</v>
      </c>
      <c r="AU222" s="202" t="s">
        <v>95</v>
      </c>
      <c r="AV222" s="13" t="s">
        <v>89</v>
      </c>
      <c r="AW222" s="13" t="s">
        <v>37</v>
      </c>
      <c r="AX222" s="13" t="s">
        <v>82</v>
      </c>
      <c r="AY222" s="202" t="s">
        <v>141</v>
      </c>
    </row>
    <row r="223" s="14" customFormat="1">
      <c r="A223" s="14"/>
      <c r="B223" s="208"/>
      <c r="C223" s="14"/>
      <c r="D223" s="192" t="s">
        <v>195</v>
      </c>
      <c r="E223" s="209" t="s">
        <v>1</v>
      </c>
      <c r="F223" s="210" t="s">
        <v>340</v>
      </c>
      <c r="G223" s="14"/>
      <c r="H223" s="211">
        <v>10</v>
      </c>
      <c r="I223" s="212"/>
      <c r="J223" s="14"/>
      <c r="K223" s="14"/>
      <c r="L223" s="208"/>
      <c r="M223" s="213"/>
      <c r="N223" s="214"/>
      <c r="O223" s="214"/>
      <c r="P223" s="214"/>
      <c r="Q223" s="214"/>
      <c r="R223" s="214"/>
      <c r="S223" s="214"/>
      <c r="T223" s="21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9" t="s">
        <v>195</v>
      </c>
      <c r="AU223" s="209" t="s">
        <v>95</v>
      </c>
      <c r="AV223" s="14" t="s">
        <v>95</v>
      </c>
      <c r="AW223" s="14" t="s">
        <v>37</v>
      </c>
      <c r="AX223" s="14" t="s">
        <v>82</v>
      </c>
      <c r="AY223" s="209" t="s">
        <v>141</v>
      </c>
    </row>
    <row r="224" s="13" customFormat="1">
      <c r="A224" s="13"/>
      <c r="B224" s="201"/>
      <c r="C224" s="13"/>
      <c r="D224" s="192" t="s">
        <v>195</v>
      </c>
      <c r="E224" s="202" t="s">
        <v>1</v>
      </c>
      <c r="F224" s="203" t="s">
        <v>196</v>
      </c>
      <c r="G224" s="13"/>
      <c r="H224" s="202" t="s">
        <v>1</v>
      </c>
      <c r="I224" s="204"/>
      <c r="J224" s="13"/>
      <c r="K224" s="13"/>
      <c r="L224" s="201"/>
      <c r="M224" s="205"/>
      <c r="N224" s="206"/>
      <c r="O224" s="206"/>
      <c r="P224" s="206"/>
      <c r="Q224" s="206"/>
      <c r="R224" s="206"/>
      <c r="S224" s="206"/>
      <c r="T224" s="20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2" t="s">
        <v>195</v>
      </c>
      <c r="AU224" s="202" t="s">
        <v>95</v>
      </c>
      <c r="AV224" s="13" t="s">
        <v>89</v>
      </c>
      <c r="AW224" s="13" t="s">
        <v>37</v>
      </c>
      <c r="AX224" s="13" t="s">
        <v>82</v>
      </c>
      <c r="AY224" s="202" t="s">
        <v>141</v>
      </c>
    </row>
    <row r="225" s="14" customFormat="1">
      <c r="A225" s="14"/>
      <c r="B225" s="208"/>
      <c r="C225" s="14"/>
      <c r="D225" s="192" t="s">
        <v>195</v>
      </c>
      <c r="E225" s="209" t="s">
        <v>1</v>
      </c>
      <c r="F225" s="210" t="s">
        <v>168</v>
      </c>
      <c r="G225" s="14"/>
      <c r="H225" s="211">
        <v>6</v>
      </c>
      <c r="I225" s="212"/>
      <c r="J225" s="14"/>
      <c r="K225" s="14"/>
      <c r="L225" s="208"/>
      <c r="M225" s="213"/>
      <c r="N225" s="214"/>
      <c r="O225" s="214"/>
      <c r="P225" s="214"/>
      <c r="Q225" s="214"/>
      <c r="R225" s="214"/>
      <c r="S225" s="214"/>
      <c r="T225" s="21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9" t="s">
        <v>195</v>
      </c>
      <c r="AU225" s="209" t="s">
        <v>95</v>
      </c>
      <c r="AV225" s="14" t="s">
        <v>95</v>
      </c>
      <c r="AW225" s="14" t="s">
        <v>37</v>
      </c>
      <c r="AX225" s="14" t="s">
        <v>82</v>
      </c>
      <c r="AY225" s="209" t="s">
        <v>141</v>
      </c>
    </row>
    <row r="226" s="13" customFormat="1">
      <c r="A226" s="13"/>
      <c r="B226" s="201"/>
      <c r="C226" s="13"/>
      <c r="D226" s="192" t="s">
        <v>195</v>
      </c>
      <c r="E226" s="202" t="s">
        <v>1</v>
      </c>
      <c r="F226" s="203" t="s">
        <v>198</v>
      </c>
      <c r="G226" s="13"/>
      <c r="H226" s="202" t="s">
        <v>1</v>
      </c>
      <c r="I226" s="204"/>
      <c r="J226" s="13"/>
      <c r="K226" s="13"/>
      <c r="L226" s="201"/>
      <c r="M226" s="205"/>
      <c r="N226" s="206"/>
      <c r="O226" s="206"/>
      <c r="P226" s="206"/>
      <c r="Q226" s="206"/>
      <c r="R226" s="206"/>
      <c r="S226" s="206"/>
      <c r="T226" s="20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2" t="s">
        <v>195</v>
      </c>
      <c r="AU226" s="202" t="s">
        <v>95</v>
      </c>
      <c r="AV226" s="13" t="s">
        <v>89</v>
      </c>
      <c r="AW226" s="13" t="s">
        <v>37</v>
      </c>
      <c r="AX226" s="13" t="s">
        <v>82</v>
      </c>
      <c r="AY226" s="202" t="s">
        <v>141</v>
      </c>
    </row>
    <row r="227" s="14" customFormat="1">
      <c r="A227" s="14"/>
      <c r="B227" s="208"/>
      <c r="C227" s="14"/>
      <c r="D227" s="192" t="s">
        <v>195</v>
      </c>
      <c r="E227" s="209" t="s">
        <v>1</v>
      </c>
      <c r="F227" s="210" t="s">
        <v>140</v>
      </c>
      <c r="G227" s="14"/>
      <c r="H227" s="211">
        <v>4</v>
      </c>
      <c r="I227" s="212"/>
      <c r="J227" s="14"/>
      <c r="K227" s="14"/>
      <c r="L227" s="208"/>
      <c r="M227" s="213"/>
      <c r="N227" s="214"/>
      <c r="O227" s="214"/>
      <c r="P227" s="214"/>
      <c r="Q227" s="214"/>
      <c r="R227" s="214"/>
      <c r="S227" s="214"/>
      <c r="T227" s="21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9" t="s">
        <v>195</v>
      </c>
      <c r="AU227" s="209" t="s">
        <v>95</v>
      </c>
      <c r="AV227" s="14" t="s">
        <v>95</v>
      </c>
      <c r="AW227" s="14" t="s">
        <v>37</v>
      </c>
      <c r="AX227" s="14" t="s">
        <v>82</v>
      </c>
      <c r="AY227" s="209" t="s">
        <v>141</v>
      </c>
    </row>
    <row r="228" s="15" customFormat="1">
      <c r="A228" s="15"/>
      <c r="B228" s="216"/>
      <c r="C228" s="15"/>
      <c r="D228" s="192" t="s">
        <v>195</v>
      </c>
      <c r="E228" s="217" t="s">
        <v>1</v>
      </c>
      <c r="F228" s="218" t="s">
        <v>199</v>
      </c>
      <c r="G228" s="15"/>
      <c r="H228" s="219">
        <v>20</v>
      </c>
      <c r="I228" s="220"/>
      <c r="J228" s="15"/>
      <c r="K228" s="15"/>
      <c r="L228" s="216"/>
      <c r="M228" s="224"/>
      <c r="N228" s="225"/>
      <c r="O228" s="225"/>
      <c r="P228" s="225"/>
      <c r="Q228" s="225"/>
      <c r="R228" s="225"/>
      <c r="S228" s="225"/>
      <c r="T228" s="22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7" t="s">
        <v>195</v>
      </c>
      <c r="AU228" s="217" t="s">
        <v>95</v>
      </c>
      <c r="AV228" s="15" t="s">
        <v>140</v>
      </c>
      <c r="AW228" s="15" t="s">
        <v>37</v>
      </c>
      <c r="AX228" s="15" t="s">
        <v>89</v>
      </c>
      <c r="AY228" s="217" t="s">
        <v>141</v>
      </c>
    </row>
    <row r="229" s="2" customFormat="1" ht="6.96" customHeight="1">
      <c r="A229" s="37"/>
      <c r="B229" s="59"/>
      <c r="C229" s="60"/>
      <c r="D229" s="60"/>
      <c r="E229" s="60"/>
      <c r="F229" s="60"/>
      <c r="G229" s="60"/>
      <c r="H229" s="60"/>
      <c r="I229" s="60"/>
      <c r="J229" s="60"/>
      <c r="K229" s="60"/>
      <c r="L229" s="38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autoFilter ref="C128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="1" customFormat="1" ht="24.96" customHeight="1">
      <c r="B4" s="21"/>
      <c r="D4" s="22" t="s">
        <v>112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Trojlístek Kamenice nad Lipou – oprava podlah a izolací</v>
      </c>
      <c r="F7" s="31"/>
      <c r="G7" s="31"/>
      <c r="H7" s="31"/>
      <c r="L7" s="21"/>
    </row>
    <row r="8" s="1" customFormat="1" ht="12" customHeight="1">
      <c r="B8" s="21"/>
      <c r="D8" s="31" t="s">
        <v>113</v>
      </c>
      <c r="L8" s="21"/>
    </row>
    <row r="9" s="2" customFormat="1" ht="16.5" customHeight="1">
      <c r="A9" s="37"/>
      <c r="B9" s="38"/>
      <c r="C9" s="37"/>
      <c r="D9" s="37"/>
      <c r="E9" s="128" t="s">
        <v>174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341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3. 6. 2022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62.5" customHeight="1">
      <c r="A29" s="129"/>
      <c r="B29" s="130"/>
      <c r="C29" s="129"/>
      <c r="D29" s="129"/>
      <c r="E29" s="35" t="s">
        <v>342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ROUND(J130,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ROUND((SUM(BE130:BE233)),  2)</f>
        <v>0</v>
      </c>
      <c r="G35" s="37"/>
      <c r="H35" s="37"/>
      <c r="I35" s="135">
        <v>0.20999999999999999</v>
      </c>
      <c r="J35" s="134">
        <f>ROUND(((SUM(BE130:BE233))*I35),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ROUND((SUM(BF130:BF233)),  2)</f>
        <v>0</v>
      </c>
      <c r="G36" s="37"/>
      <c r="H36" s="37"/>
      <c r="I36" s="135">
        <v>0.14999999999999999</v>
      </c>
      <c r="J36" s="134">
        <f>ROUND(((SUM(BF130:BF233))*I36),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ROUND((SUM(BG130:BG233)),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ROUND((SUM(BH130:BH233)),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ROUND((SUM(BI130:BI233)),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Trojlístek Kamenice nad Lipou – oprava podlah a izolací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113</v>
      </c>
      <c r="L86" s="21"/>
    </row>
    <row r="87" s="2" customFormat="1" ht="16.5" customHeight="1">
      <c r="A87" s="37"/>
      <c r="B87" s="38"/>
      <c r="C87" s="37"/>
      <c r="D87" s="37"/>
      <c r="E87" s="128" t="s">
        <v>174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01_01 - Architektonicko - stavební řešení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Kamenice nad Lipou, ul. Vítězslava Nováka</v>
      </c>
      <c r="G91" s="37"/>
      <c r="H91" s="37"/>
      <c r="I91" s="31" t="s">
        <v>23</v>
      </c>
      <c r="J91" s="68" t="str">
        <f>IF(J14="","",J14)</f>
        <v>3. 6. 2022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119</v>
      </c>
      <c r="D96" s="136"/>
      <c r="E96" s="136"/>
      <c r="F96" s="136"/>
      <c r="G96" s="136"/>
      <c r="H96" s="136"/>
      <c r="I96" s="136"/>
      <c r="J96" s="145" t="s">
        <v>120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121</v>
      </c>
      <c r="D98" s="37"/>
      <c r="E98" s="37"/>
      <c r="F98" s="37"/>
      <c r="G98" s="37"/>
      <c r="H98" s="37"/>
      <c r="I98" s="37"/>
      <c r="J98" s="95">
        <f>J130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122</v>
      </c>
    </row>
    <row r="99" s="9" customFormat="1" ht="24.96" customHeight="1">
      <c r="A99" s="9"/>
      <c r="B99" s="147"/>
      <c r="C99" s="9"/>
      <c r="D99" s="148" t="s">
        <v>177</v>
      </c>
      <c r="E99" s="149"/>
      <c r="F99" s="149"/>
      <c r="G99" s="149"/>
      <c r="H99" s="149"/>
      <c r="I99" s="149"/>
      <c r="J99" s="150">
        <f>J131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178</v>
      </c>
      <c r="E100" s="153"/>
      <c r="F100" s="153"/>
      <c r="G100" s="153"/>
      <c r="H100" s="153"/>
      <c r="I100" s="153"/>
      <c r="J100" s="154">
        <f>J132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179</v>
      </c>
      <c r="E101" s="153"/>
      <c r="F101" s="153"/>
      <c r="G101" s="153"/>
      <c r="H101" s="153"/>
      <c r="I101" s="153"/>
      <c r="J101" s="154">
        <f>J139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343</v>
      </c>
      <c r="E102" s="153"/>
      <c r="F102" s="153"/>
      <c r="G102" s="153"/>
      <c r="H102" s="153"/>
      <c r="I102" s="153"/>
      <c r="J102" s="154">
        <f>J169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180</v>
      </c>
      <c r="E103" s="153"/>
      <c r="F103" s="153"/>
      <c r="G103" s="153"/>
      <c r="H103" s="153"/>
      <c r="I103" s="153"/>
      <c r="J103" s="154">
        <f>J174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344</v>
      </c>
      <c r="E104" s="153"/>
      <c r="F104" s="153"/>
      <c r="G104" s="153"/>
      <c r="H104" s="153"/>
      <c r="I104" s="153"/>
      <c r="J104" s="154">
        <f>J187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7"/>
      <c r="C105" s="9"/>
      <c r="D105" s="148" t="s">
        <v>182</v>
      </c>
      <c r="E105" s="149"/>
      <c r="F105" s="149"/>
      <c r="G105" s="149"/>
      <c r="H105" s="149"/>
      <c r="I105" s="149"/>
      <c r="J105" s="150">
        <f>J190</f>
        <v>0</v>
      </c>
      <c r="K105" s="9"/>
      <c r="L105" s="14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1"/>
      <c r="C106" s="10"/>
      <c r="D106" s="152" t="s">
        <v>183</v>
      </c>
      <c r="E106" s="153"/>
      <c r="F106" s="153"/>
      <c r="G106" s="153"/>
      <c r="H106" s="153"/>
      <c r="I106" s="153"/>
      <c r="J106" s="154">
        <f>J191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1"/>
      <c r="C107" s="10"/>
      <c r="D107" s="152" t="s">
        <v>184</v>
      </c>
      <c r="E107" s="153"/>
      <c r="F107" s="153"/>
      <c r="G107" s="153"/>
      <c r="H107" s="153"/>
      <c r="I107" s="153"/>
      <c r="J107" s="154">
        <f>J194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1"/>
      <c r="C108" s="10"/>
      <c r="D108" s="152" t="s">
        <v>185</v>
      </c>
      <c r="E108" s="153"/>
      <c r="F108" s="153"/>
      <c r="G108" s="153"/>
      <c r="H108" s="153"/>
      <c r="I108" s="153"/>
      <c r="J108" s="154">
        <f>J220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125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8" t="str">
        <f>E7</f>
        <v>Trojlístek Kamenice nad Lipou – oprava podlah a izolací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21"/>
      <c r="C119" s="31" t="s">
        <v>113</v>
      </c>
      <c r="L119" s="21"/>
    </row>
    <row r="120" s="2" customFormat="1" ht="16.5" customHeight="1">
      <c r="A120" s="37"/>
      <c r="B120" s="38"/>
      <c r="C120" s="37"/>
      <c r="D120" s="37"/>
      <c r="E120" s="128" t="s">
        <v>174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115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E11</f>
        <v>01_01 - Architektonicko - stavební řešení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21</v>
      </c>
      <c r="D124" s="37"/>
      <c r="E124" s="37"/>
      <c r="F124" s="26" t="str">
        <f>F14</f>
        <v>Kamenice nad Lipou, ul. Vítězslava Nováka</v>
      </c>
      <c r="G124" s="37"/>
      <c r="H124" s="37"/>
      <c r="I124" s="31" t="s">
        <v>23</v>
      </c>
      <c r="J124" s="68" t="str">
        <f>IF(J14="","",J14)</f>
        <v>3. 6. 2022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31" t="s">
        <v>25</v>
      </c>
      <c r="D126" s="37"/>
      <c r="E126" s="37"/>
      <c r="F126" s="26" t="str">
        <f>E17</f>
        <v>Kraj Vysočina</v>
      </c>
      <c r="G126" s="37"/>
      <c r="H126" s="37"/>
      <c r="I126" s="31" t="s">
        <v>33</v>
      </c>
      <c r="J126" s="35" t="str">
        <f>E23</f>
        <v>PROJEKT CENTRUM NOVA s.r.o.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31</v>
      </c>
      <c r="D127" s="37"/>
      <c r="E127" s="37"/>
      <c r="F127" s="26" t="str">
        <f>IF(E20="","",E20)</f>
        <v>Vyplň údaj</v>
      </c>
      <c r="G127" s="37"/>
      <c r="H127" s="37"/>
      <c r="I127" s="31" t="s">
        <v>38</v>
      </c>
      <c r="J127" s="35" t="str">
        <f>E26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55"/>
      <c r="B129" s="156"/>
      <c r="C129" s="157" t="s">
        <v>126</v>
      </c>
      <c r="D129" s="158" t="s">
        <v>67</v>
      </c>
      <c r="E129" s="158" t="s">
        <v>63</v>
      </c>
      <c r="F129" s="158" t="s">
        <v>64</v>
      </c>
      <c r="G129" s="158" t="s">
        <v>127</v>
      </c>
      <c r="H129" s="158" t="s">
        <v>128</v>
      </c>
      <c r="I129" s="158" t="s">
        <v>129</v>
      </c>
      <c r="J129" s="158" t="s">
        <v>120</v>
      </c>
      <c r="K129" s="159" t="s">
        <v>130</v>
      </c>
      <c r="L129" s="160"/>
      <c r="M129" s="85" t="s">
        <v>1</v>
      </c>
      <c r="N129" s="86" t="s">
        <v>46</v>
      </c>
      <c r="O129" s="86" t="s">
        <v>131</v>
      </c>
      <c r="P129" s="86" t="s">
        <v>132</v>
      </c>
      <c r="Q129" s="86" t="s">
        <v>133</v>
      </c>
      <c r="R129" s="86" t="s">
        <v>134</v>
      </c>
      <c r="S129" s="86" t="s">
        <v>135</v>
      </c>
      <c r="T129" s="87" t="s">
        <v>136</v>
      </c>
      <c r="U129" s="155"/>
      <c r="V129" s="155"/>
      <c r="W129" s="155"/>
      <c r="X129" s="155"/>
      <c r="Y129" s="155"/>
      <c r="Z129" s="155"/>
      <c r="AA129" s="155"/>
      <c r="AB129" s="155"/>
      <c r="AC129" s="155"/>
      <c r="AD129" s="155"/>
      <c r="AE129" s="155"/>
    </row>
    <row r="130" s="2" customFormat="1" ht="22.8" customHeight="1">
      <c r="A130" s="37"/>
      <c r="B130" s="38"/>
      <c r="C130" s="92" t="s">
        <v>137</v>
      </c>
      <c r="D130" s="37"/>
      <c r="E130" s="37"/>
      <c r="F130" s="37"/>
      <c r="G130" s="37"/>
      <c r="H130" s="37"/>
      <c r="I130" s="37"/>
      <c r="J130" s="161">
        <f>BK130</f>
        <v>0</v>
      </c>
      <c r="K130" s="37"/>
      <c r="L130" s="38"/>
      <c r="M130" s="88"/>
      <c r="N130" s="72"/>
      <c r="O130" s="89"/>
      <c r="P130" s="162">
        <f>P131+P190</f>
        <v>0</v>
      </c>
      <c r="Q130" s="89"/>
      <c r="R130" s="162">
        <f>R131+R190</f>
        <v>5.377877100000001</v>
      </c>
      <c r="S130" s="89"/>
      <c r="T130" s="163">
        <f>T131+T190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81</v>
      </c>
      <c r="AU130" s="18" t="s">
        <v>122</v>
      </c>
      <c r="BK130" s="164">
        <f>BK131+BK190</f>
        <v>0</v>
      </c>
    </row>
    <row r="131" s="12" customFormat="1" ht="25.92" customHeight="1">
      <c r="A131" s="12"/>
      <c r="B131" s="165"/>
      <c r="C131" s="12"/>
      <c r="D131" s="166" t="s">
        <v>81</v>
      </c>
      <c r="E131" s="167" t="s">
        <v>186</v>
      </c>
      <c r="F131" s="167" t="s">
        <v>187</v>
      </c>
      <c r="G131" s="12"/>
      <c r="H131" s="12"/>
      <c r="I131" s="168"/>
      <c r="J131" s="169">
        <f>BK131</f>
        <v>0</v>
      </c>
      <c r="K131" s="12"/>
      <c r="L131" s="165"/>
      <c r="M131" s="170"/>
      <c r="N131" s="171"/>
      <c r="O131" s="171"/>
      <c r="P131" s="172">
        <f>P132+P139+P169+P174+P187</f>
        <v>0</v>
      </c>
      <c r="Q131" s="171"/>
      <c r="R131" s="172">
        <f>R132+R139+R169+R174+R187</f>
        <v>5.2447571000000011</v>
      </c>
      <c r="S131" s="171"/>
      <c r="T131" s="173">
        <f>T132+T139+T169+T174+T187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6" t="s">
        <v>89</v>
      </c>
      <c r="AT131" s="174" t="s">
        <v>81</v>
      </c>
      <c r="AU131" s="174" t="s">
        <v>82</v>
      </c>
      <c r="AY131" s="166" t="s">
        <v>141</v>
      </c>
      <c r="BK131" s="175">
        <f>BK132+BK139+BK169+BK174+BK187</f>
        <v>0</v>
      </c>
    </row>
    <row r="132" s="12" customFormat="1" ht="22.8" customHeight="1">
      <c r="A132" s="12"/>
      <c r="B132" s="165"/>
      <c r="C132" s="12"/>
      <c r="D132" s="166" t="s">
        <v>81</v>
      </c>
      <c r="E132" s="176" t="s">
        <v>89</v>
      </c>
      <c r="F132" s="176" t="s">
        <v>188</v>
      </c>
      <c r="G132" s="12"/>
      <c r="H132" s="12"/>
      <c r="I132" s="168"/>
      <c r="J132" s="177">
        <f>BK132</f>
        <v>0</v>
      </c>
      <c r="K132" s="12"/>
      <c r="L132" s="165"/>
      <c r="M132" s="170"/>
      <c r="N132" s="171"/>
      <c r="O132" s="171"/>
      <c r="P132" s="172">
        <f>SUM(P133:P138)</f>
        <v>0</v>
      </c>
      <c r="Q132" s="171"/>
      <c r="R132" s="172">
        <f>SUM(R133:R138)</f>
        <v>0</v>
      </c>
      <c r="S132" s="171"/>
      <c r="T132" s="173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6" t="s">
        <v>89</v>
      </c>
      <c r="AT132" s="174" t="s">
        <v>81</v>
      </c>
      <c r="AU132" s="174" t="s">
        <v>89</v>
      </c>
      <c r="AY132" s="166" t="s">
        <v>141</v>
      </c>
      <c r="BK132" s="175">
        <f>SUM(BK133:BK138)</f>
        <v>0</v>
      </c>
    </row>
    <row r="133" s="2" customFormat="1" ht="24.15" customHeight="1">
      <c r="A133" s="37"/>
      <c r="B133" s="178"/>
      <c r="C133" s="179" t="s">
        <v>89</v>
      </c>
      <c r="D133" s="179" t="s">
        <v>143</v>
      </c>
      <c r="E133" s="180" t="s">
        <v>345</v>
      </c>
      <c r="F133" s="181" t="s">
        <v>346</v>
      </c>
      <c r="G133" s="182" t="s">
        <v>191</v>
      </c>
      <c r="H133" s="183">
        <v>1.524</v>
      </c>
      <c r="I133" s="184"/>
      <c r="J133" s="185">
        <f>ROUND(I133*H133,2)</f>
        <v>0</v>
      </c>
      <c r="K133" s="181" t="s">
        <v>192</v>
      </c>
      <c r="L133" s="38"/>
      <c r="M133" s="186" t="s">
        <v>1</v>
      </c>
      <c r="N133" s="187" t="s">
        <v>48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140</v>
      </c>
      <c r="AT133" s="190" t="s">
        <v>143</v>
      </c>
      <c r="AU133" s="190" t="s">
        <v>95</v>
      </c>
      <c r="AY133" s="18" t="s">
        <v>141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95</v>
      </c>
      <c r="BK133" s="191">
        <f>ROUND(I133*H133,2)</f>
        <v>0</v>
      </c>
      <c r="BL133" s="18" t="s">
        <v>140</v>
      </c>
      <c r="BM133" s="190" t="s">
        <v>347</v>
      </c>
    </row>
    <row r="134" s="2" customFormat="1">
      <c r="A134" s="37"/>
      <c r="B134" s="38"/>
      <c r="C134" s="37"/>
      <c r="D134" s="192" t="s">
        <v>148</v>
      </c>
      <c r="E134" s="37"/>
      <c r="F134" s="193" t="s">
        <v>348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148</v>
      </c>
      <c r="AU134" s="18" t="s">
        <v>95</v>
      </c>
    </row>
    <row r="135" s="13" customFormat="1">
      <c r="A135" s="13"/>
      <c r="B135" s="201"/>
      <c r="C135" s="13"/>
      <c r="D135" s="192" t="s">
        <v>195</v>
      </c>
      <c r="E135" s="202" t="s">
        <v>1</v>
      </c>
      <c r="F135" s="203" t="s">
        <v>349</v>
      </c>
      <c r="G135" s="13"/>
      <c r="H135" s="202" t="s">
        <v>1</v>
      </c>
      <c r="I135" s="204"/>
      <c r="J135" s="13"/>
      <c r="K135" s="13"/>
      <c r="L135" s="201"/>
      <c r="M135" s="205"/>
      <c r="N135" s="206"/>
      <c r="O135" s="206"/>
      <c r="P135" s="206"/>
      <c r="Q135" s="206"/>
      <c r="R135" s="206"/>
      <c r="S135" s="206"/>
      <c r="T135" s="20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2" t="s">
        <v>195</v>
      </c>
      <c r="AU135" s="202" t="s">
        <v>95</v>
      </c>
      <c r="AV135" s="13" t="s">
        <v>89</v>
      </c>
      <c r="AW135" s="13" t="s">
        <v>37</v>
      </c>
      <c r="AX135" s="13" t="s">
        <v>82</v>
      </c>
      <c r="AY135" s="202" t="s">
        <v>141</v>
      </c>
    </row>
    <row r="136" s="14" customFormat="1">
      <c r="A136" s="14"/>
      <c r="B136" s="208"/>
      <c r="C136" s="14"/>
      <c r="D136" s="192" t="s">
        <v>195</v>
      </c>
      <c r="E136" s="209" t="s">
        <v>1</v>
      </c>
      <c r="F136" s="210" t="s">
        <v>244</v>
      </c>
      <c r="G136" s="14"/>
      <c r="H136" s="211">
        <v>1.2</v>
      </c>
      <c r="I136" s="212"/>
      <c r="J136" s="14"/>
      <c r="K136" s="14"/>
      <c r="L136" s="208"/>
      <c r="M136" s="213"/>
      <c r="N136" s="214"/>
      <c r="O136" s="214"/>
      <c r="P136" s="214"/>
      <c r="Q136" s="214"/>
      <c r="R136" s="214"/>
      <c r="S136" s="214"/>
      <c r="T136" s="21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9" t="s">
        <v>195</v>
      </c>
      <c r="AU136" s="209" t="s">
        <v>95</v>
      </c>
      <c r="AV136" s="14" t="s">
        <v>95</v>
      </c>
      <c r="AW136" s="14" t="s">
        <v>37</v>
      </c>
      <c r="AX136" s="14" t="s">
        <v>82</v>
      </c>
      <c r="AY136" s="209" t="s">
        <v>141</v>
      </c>
    </row>
    <row r="137" s="14" customFormat="1">
      <c r="A137" s="14"/>
      <c r="B137" s="208"/>
      <c r="C137" s="14"/>
      <c r="D137" s="192" t="s">
        <v>195</v>
      </c>
      <c r="E137" s="209" t="s">
        <v>1</v>
      </c>
      <c r="F137" s="210" t="s">
        <v>350</v>
      </c>
      <c r="G137" s="14"/>
      <c r="H137" s="211">
        <v>0.32400000000000001</v>
      </c>
      <c r="I137" s="212"/>
      <c r="J137" s="14"/>
      <c r="K137" s="14"/>
      <c r="L137" s="208"/>
      <c r="M137" s="213"/>
      <c r="N137" s="214"/>
      <c r="O137" s="214"/>
      <c r="P137" s="214"/>
      <c r="Q137" s="214"/>
      <c r="R137" s="214"/>
      <c r="S137" s="214"/>
      <c r="T137" s="21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9" t="s">
        <v>195</v>
      </c>
      <c r="AU137" s="209" t="s">
        <v>95</v>
      </c>
      <c r="AV137" s="14" t="s">
        <v>95</v>
      </c>
      <c r="AW137" s="14" t="s">
        <v>37</v>
      </c>
      <c r="AX137" s="14" t="s">
        <v>82</v>
      </c>
      <c r="AY137" s="209" t="s">
        <v>141</v>
      </c>
    </row>
    <row r="138" s="15" customFormat="1">
      <c r="A138" s="15"/>
      <c r="B138" s="216"/>
      <c r="C138" s="15"/>
      <c r="D138" s="192" t="s">
        <v>195</v>
      </c>
      <c r="E138" s="217" t="s">
        <v>1</v>
      </c>
      <c r="F138" s="218" t="s">
        <v>199</v>
      </c>
      <c r="G138" s="15"/>
      <c r="H138" s="219">
        <v>1.524</v>
      </c>
      <c r="I138" s="220"/>
      <c r="J138" s="15"/>
      <c r="K138" s="15"/>
      <c r="L138" s="216"/>
      <c r="M138" s="221"/>
      <c r="N138" s="222"/>
      <c r="O138" s="222"/>
      <c r="P138" s="222"/>
      <c r="Q138" s="222"/>
      <c r="R138" s="222"/>
      <c r="S138" s="222"/>
      <c r="T138" s="22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7" t="s">
        <v>195</v>
      </c>
      <c r="AU138" s="217" t="s">
        <v>95</v>
      </c>
      <c r="AV138" s="15" t="s">
        <v>140</v>
      </c>
      <c r="AW138" s="15" t="s">
        <v>37</v>
      </c>
      <c r="AX138" s="15" t="s">
        <v>89</v>
      </c>
      <c r="AY138" s="217" t="s">
        <v>141</v>
      </c>
    </row>
    <row r="139" s="12" customFormat="1" ht="22.8" customHeight="1">
      <c r="A139" s="12"/>
      <c r="B139" s="165"/>
      <c r="C139" s="12"/>
      <c r="D139" s="166" t="s">
        <v>81</v>
      </c>
      <c r="E139" s="176" t="s">
        <v>168</v>
      </c>
      <c r="F139" s="176" t="s">
        <v>206</v>
      </c>
      <c r="G139" s="12"/>
      <c r="H139" s="12"/>
      <c r="I139" s="168"/>
      <c r="J139" s="177">
        <f>BK139</f>
        <v>0</v>
      </c>
      <c r="K139" s="12"/>
      <c r="L139" s="165"/>
      <c r="M139" s="170"/>
      <c r="N139" s="171"/>
      <c r="O139" s="171"/>
      <c r="P139" s="172">
        <f>SUM(P140:P168)</f>
        <v>0</v>
      </c>
      <c r="Q139" s="171"/>
      <c r="R139" s="172">
        <f>SUM(R140:R168)</f>
        <v>5.2363321000000012</v>
      </c>
      <c r="S139" s="171"/>
      <c r="T139" s="173">
        <f>SUM(T140:T168)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6" t="s">
        <v>89</v>
      </c>
      <c r="AT139" s="174" t="s">
        <v>81</v>
      </c>
      <c r="AU139" s="174" t="s">
        <v>89</v>
      </c>
      <c r="AY139" s="166" t="s">
        <v>141</v>
      </c>
      <c r="BK139" s="175">
        <f>SUM(BK140:BK168)</f>
        <v>0</v>
      </c>
    </row>
    <row r="140" s="2" customFormat="1" ht="24.15" customHeight="1">
      <c r="A140" s="37"/>
      <c r="B140" s="178"/>
      <c r="C140" s="179" t="s">
        <v>95</v>
      </c>
      <c r="D140" s="179" t="s">
        <v>143</v>
      </c>
      <c r="E140" s="180" t="s">
        <v>351</v>
      </c>
      <c r="F140" s="181" t="s">
        <v>352</v>
      </c>
      <c r="G140" s="182" t="s">
        <v>209</v>
      </c>
      <c r="H140" s="183">
        <v>80.75</v>
      </c>
      <c r="I140" s="184"/>
      <c r="J140" s="185">
        <f>ROUND(I140*H140,2)</f>
        <v>0</v>
      </c>
      <c r="K140" s="181" t="s">
        <v>192</v>
      </c>
      <c r="L140" s="38"/>
      <c r="M140" s="186" t="s">
        <v>1</v>
      </c>
      <c r="N140" s="187" t="s">
        <v>48</v>
      </c>
      <c r="O140" s="76"/>
      <c r="P140" s="188">
        <f>O140*H140</f>
        <v>0</v>
      </c>
      <c r="Q140" s="188">
        <v>0.0014</v>
      </c>
      <c r="R140" s="188">
        <f>Q140*H140</f>
        <v>0.11305</v>
      </c>
      <c r="S140" s="188">
        <v>0</v>
      </c>
      <c r="T140" s="18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0" t="s">
        <v>140</v>
      </c>
      <c r="AT140" s="190" t="s">
        <v>143</v>
      </c>
      <c r="AU140" s="190" t="s">
        <v>95</v>
      </c>
      <c r="AY140" s="18" t="s">
        <v>141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95</v>
      </c>
      <c r="BK140" s="191">
        <f>ROUND(I140*H140,2)</f>
        <v>0</v>
      </c>
      <c r="BL140" s="18" t="s">
        <v>140</v>
      </c>
      <c r="BM140" s="190" t="s">
        <v>353</v>
      </c>
    </row>
    <row r="141" s="2" customFormat="1">
      <c r="A141" s="37"/>
      <c r="B141" s="38"/>
      <c r="C141" s="37"/>
      <c r="D141" s="192" t="s">
        <v>148</v>
      </c>
      <c r="E141" s="37"/>
      <c r="F141" s="193" t="s">
        <v>354</v>
      </c>
      <c r="G141" s="37"/>
      <c r="H141" s="37"/>
      <c r="I141" s="194"/>
      <c r="J141" s="37"/>
      <c r="K141" s="37"/>
      <c r="L141" s="38"/>
      <c r="M141" s="195"/>
      <c r="N141" s="196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148</v>
      </c>
      <c r="AU141" s="18" t="s">
        <v>95</v>
      </c>
    </row>
    <row r="142" s="13" customFormat="1">
      <c r="A142" s="13"/>
      <c r="B142" s="201"/>
      <c r="C142" s="13"/>
      <c r="D142" s="192" t="s">
        <v>195</v>
      </c>
      <c r="E142" s="202" t="s">
        <v>1</v>
      </c>
      <c r="F142" s="203" t="s">
        <v>355</v>
      </c>
      <c r="G142" s="13"/>
      <c r="H142" s="202" t="s">
        <v>1</v>
      </c>
      <c r="I142" s="204"/>
      <c r="J142" s="13"/>
      <c r="K142" s="13"/>
      <c r="L142" s="201"/>
      <c r="M142" s="205"/>
      <c r="N142" s="206"/>
      <c r="O142" s="206"/>
      <c r="P142" s="206"/>
      <c r="Q142" s="206"/>
      <c r="R142" s="206"/>
      <c r="S142" s="206"/>
      <c r="T142" s="20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2" t="s">
        <v>195</v>
      </c>
      <c r="AU142" s="202" t="s">
        <v>95</v>
      </c>
      <c r="AV142" s="13" t="s">
        <v>89</v>
      </c>
      <c r="AW142" s="13" t="s">
        <v>37</v>
      </c>
      <c r="AX142" s="13" t="s">
        <v>82</v>
      </c>
      <c r="AY142" s="202" t="s">
        <v>141</v>
      </c>
    </row>
    <row r="143" s="14" customFormat="1">
      <c r="A143" s="14"/>
      <c r="B143" s="208"/>
      <c r="C143" s="14"/>
      <c r="D143" s="192" t="s">
        <v>195</v>
      </c>
      <c r="E143" s="209" t="s">
        <v>1</v>
      </c>
      <c r="F143" s="210" t="s">
        <v>356</v>
      </c>
      <c r="G143" s="14"/>
      <c r="H143" s="211">
        <v>80.75</v>
      </c>
      <c r="I143" s="212"/>
      <c r="J143" s="14"/>
      <c r="K143" s="14"/>
      <c r="L143" s="208"/>
      <c r="M143" s="213"/>
      <c r="N143" s="214"/>
      <c r="O143" s="214"/>
      <c r="P143" s="214"/>
      <c r="Q143" s="214"/>
      <c r="R143" s="214"/>
      <c r="S143" s="214"/>
      <c r="T143" s="21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9" t="s">
        <v>195</v>
      </c>
      <c r="AU143" s="209" t="s">
        <v>95</v>
      </c>
      <c r="AV143" s="14" t="s">
        <v>95</v>
      </c>
      <c r="AW143" s="14" t="s">
        <v>37</v>
      </c>
      <c r="AX143" s="14" t="s">
        <v>82</v>
      </c>
      <c r="AY143" s="209" t="s">
        <v>141</v>
      </c>
    </row>
    <row r="144" s="15" customFormat="1">
      <c r="A144" s="15"/>
      <c r="B144" s="216"/>
      <c r="C144" s="15"/>
      <c r="D144" s="192" t="s">
        <v>195</v>
      </c>
      <c r="E144" s="217" t="s">
        <v>1</v>
      </c>
      <c r="F144" s="218" t="s">
        <v>199</v>
      </c>
      <c r="G144" s="15"/>
      <c r="H144" s="219">
        <v>80.75</v>
      </c>
      <c r="I144" s="220"/>
      <c r="J144" s="15"/>
      <c r="K144" s="15"/>
      <c r="L144" s="216"/>
      <c r="M144" s="221"/>
      <c r="N144" s="222"/>
      <c r="O144" s="222"/>
      <c r="P144" s="222"/>
      <c r="Q144" s="222"/>
      <c r="R144" s="222"/>
      <c r="S144" s="222"/>
      <c r="T144" s="22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7" t="s">
        <v>195</v>
      </c>
      <c r="AU144" s="217" t="s">
        <v>95</v>
      </c>
      <c r="AV144" s="15" t="s">
        <v>140</v>
      </c>
      <c r="AW144" s="15" t="s">
        <v>37</v>
      </c>
      <c r="AX144" s="15" t="s">
        <v>89</v>
      </c>
      <c r="AY144" s="217" t="s">
        <v>141</v>
      </c>
    </row>
    <row r="145" s="2" customFormat="1" ht="24.15" customHeight="1">
      <c r="A145" s="37"/>
      <c r="B145" s="178"/>
      <c r="C145" s="179" t="s">
        <v>154</v>
      </c>
      <c r="D145" s="179" t="s">
        <v>143</v>
      </c>
      <c r="E145" s="180" t="s">
        <v>357</v>
      </c>
      <c r="F145" s="181" t="s">
        <v>358</v>
      </c>
      <c r="G145" s="182" t="s">
        <v>209</v>
      </c>
      <c r="H145" s="183">
        <v>80.75</v>
      </c>
      <c r="I145" s="184"/>
      <c r="J145" s="185">
        <f>ROUND(I145*H145,2)</f>
        <v>0</v>
      </c>
      <c r="K145" s="181" t="s">
        <v>192</v>
      </c>
      <c r="L145" s="38"/>
      <c r="M145" s="186" t="s">
        <v>1</v>
      </c>
      <c r="N145" s="187" t="s">
        <v>48</v>
      </c>
      <c r="O145" s="76"/>
      <c r="P145" s="188">
        <f>O145*H145</f>
        <v>0</v>
      </c>
      <c r="Q145" s="188">
        <v>0.0073499999999999998</v>
      </c>
      <c r="R145" s="188">
        <f>Q145*H145</f>
        <v>0.5935125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140</v>
      </c>
      <c r="AT145" s="190" t="s">
        <v>143</v>
      </c>
      <c r="AU145" s="190" t="s">
        <v>95</v>
      </c>
      <c r="AY145" s="18" t="s">
        <v>141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95</v>
      </c>
      <c r="BK145" s="191">
        <f>ROUND(I145*H145,2)</f>
        <v>0</v>
      </c>
      <c r="BL145" s="18" t="s">
        <v>140</v>
      </c>
      <c r="BM145" s="190" t="s">
        <v>359</v>
      </c>
    </row>
    <row r="146" s="2" customFormat="1">
      <c r="A146" s="37"/>
      <c r="B146" s="38"/>
      <c r="C146" s="37"/>
      <c r="D146" s="192" t="s">
        <v>148</v>
      </c>
      <c r="E146" s="37"/>
      <c r="F146" s="193" t="s">
        <v>360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148</v>
      </c>
      <c r="AU146" s="18" t="s">
        <v>95</v>
      </c>
    </row>
    <row r="147" s="2" customFormat="1" ht="24.15" customHeight="1">
      <c r="A147" s="37"/>
      <c r="B147" s="178"/>
      <c r="C147" s="179" t="s">
        <v>140</v>
      </c>
      <c r="D147" s="179" t="s">
        <v>143</v>
      </c>
      <c r="E147" s="180" t="s">
        <v>361</v>
      </c>
      <c r="F147" s="181" t="s">
        <v>362</v>
      </c>
      <c r="G147" s="182" t="s">
        <v>239</v>
      </c>
      <c r="H147" s="183">
        <v>5</v>
      </c>
      <c r="I147" s="184"/>
      <c r="J147" s="185">
        <f>ROUND(I147*H147,2)</f>
        <v>0</v>
      </c>
      <c r="K147" s="181" t="s">
        <v>192</v>
      </c>
      <c r="L147" s="38"/>
      <c r="M147" s="186" t="s">
        <v>1</v>
      </c>
      <c r="N147" s="187" t="s">
        <v>48</v>
      </c>
      <c r="O147" s="76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0" t="s">
        <v>140</v>
      </c>
      <c r="AT147" s="190" t="s">
        <v>143</v>
      </c>
      <c r="AU147" s="190" t="s">
        <v>95</v>
      </c>
      <c r="AY147" s="18" t="s">
        <v>141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95</v>
      </c>
      <c r="BK147" s="191">
        <f>ROUND(I147*H147,2)</f>
        <v>0</v>
      </c>
      <c r="BL147" s="18" t="s">
        <v>140</v>
      </c>
      <c r="BM147" s="190" t="s">
        <v>363</v>
      </c>
    </row>
    <row r="148" s="2" customFormat="1">
      <c r="A148" s="37"/>
      <c r="B148" s="38"/>
      <c r="C148" s="37"/>
      <c r="D148" s="192" t="s">
        <v>148</v>
      </c>
      <c r="E148" s="37"/>
      <c r="F148" s="193" t="s">
        <v>364</v>
      </c>
      <c r="G148" s="37"/>
      <c r="H148" s="37"/>
      <c r="I148" s="194"/>
      <c r="J148" s="37"/>
      <c r="K148" s="37"/>
      <c r="L148" s="38"/>
      <c r="M148" s="195"/>
      <c r="N148" s="196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148</v>
      </c>
      <c r="AU148" s="18" t="s">
        <v>95</v>
      </c>
    </row>
    <row r="149" s="2" customFormat="1" ht="24.15" customHeight="1">
      <c r="A149" s="37"/>
      <c r="B149" s="178"/>
      <c r="C149" s="227" t="s">
        <v>163</v>
      </c>
      <c r="D149" s="227" t="s">
        <v>365</v>
      </c>
      <c r="E149" s="228" t="s">
        <v>366</v>
      </c>
      <c r="F149" s="229" t="s">
        <v>367</v>
      </c>
      <c r="G149" s="230" t="s">
        <v>239</v>
      </c>
      <c r="H149" s="231">
        <v>5</v>
      </c>
      <c r="I149" s="232"/>
      <c r="J149" s="233">
        <f>ROUND(I149*H149,2)</f>
        <v>0</v>
      </c>
      <c r="K149" s="229" t="s">
        <v>192</v>
      </c>
      <c r="L149" s="234"/>
      <c r="M149" s="235" t="s">
        <v>1</v>
      </c>
      <c r="N149" s="236" t="s">
        <v>48</v>
      </c>
      <c r="O149" s="76"/>
      <c r="P149" s="188">
        <f>O149*H149</f>
        <v>0</v>
      </c>
      <c r="Q149" s="188">
        <v>0.00010000000000000001</v>
      </c>
      <c r="R149" s="188">
        <f>Q149*H149</f>
        <v>0.00050000000000000001</v>
      </c>
      <c r="S149" s="188">
        <v>0</v>
      </c>
      <c r="T149" s="18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0" t="s">
        <v>236</v>
      </c>
      <c r="AT149" s="190" t="s">
        <v>365</v>
      </c>
      <c r="AU149" s="190" t="s">
        <v>95</v>
      </c>
      <c r="AY149" s="18" t="s">
        <v>141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95</v>
      </c>
      <c r="BK149" s="191">
        <f>ROUND(I149*H149,2)</f>
        <v>0</v>
      </c>
      <c r="BL149" s="18" t="s">
        <v>140</v>
      </c>
      <c r="BM149" s="190" t="s">
        <v>368</v>
      </c>
    </row>
    <row r="150" s="2" customFormat="1">
      <c r="A150" s="37"/>
      <c r="B150" s="38"/>
      <c r="C150" s="37"/>
      <c r="D150" s="192" t="s">
        <v>148</v>
      </c>
      <c r="E150" s="37"/>
      <c r="F150" s="193" t="s">
        <v>367</v>
      </c>
      <c r="G150" s="37"/>
      <c r="H150" s="37"/>
      <c r="I150" s="194"/>
      <c r="J150" s="37"/>
      <c r="K150" s="37"/>
      <c r="L150" s="38"/>
      <c r="M150" s="195"/>
      <c r="N150" s="196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148</v>
      </c>
      <c r="AU150" s="18" t="s">
        <v>95</v>
      </c>
    </row>
    <row r="151" s="2" customFormat="1" ht="33" customHeight="1">
      <c r="A151" s="37"/>
      <c r="B151" s="178"/>
      <c r="C151" s="179" t="s">
        <v>168</v>
      </c>
      <c r="D151" s="179" t="s">
        <v>143</v>
      </c>
      <c r="E151" s="180" t="s">
        <v>369</v>
      </c>
      <c r="F151" s="181" t="s">
        <v>370</v>
      </c>
      <c r="G151" s="182" t="s">
        <v>209</v>
      </c>
      <c r="H151" s="183">
        <v>80.75</v>
      </c>
      <c r="I151" s="184"/>
      <c r="J151" s="185">
        <f>ROUND(I151*H151,2)</f>
        <v>0</v>
      </c>
      <c r="K151" s="181" t="s">
        <v>192</v>
      </c>
      <c r="L151" s="38"/>
      <c r="M151" s="186" t="s">
        <v>1</v>
      </c>
      <c r="N151" s="187" t="s">
        <v>48</v>
      </c>
      <c r="O151" s="76"/>
      <c r="P151" s="188">
        <f>O151*H151</f>
        <v>0</v>
      </c>
      <c r="Q151" s="188">
        <v>0.023099999999999999</v>
      </c>
      <c r="R151" s="188">
        <f>Q151*H151</f>
        <v>1.8653249999999999</v>
      </c>
      <c r="S151" s="188">
        <v>0</v>
      </c>
      <c r="T151" s="18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0" t="s">
        <v>140</v>
      </c>
      <c r="AT151" s="190" t="s">
        <v>143</v>
      </c>
      <c r="AU151" s="190" t="s">
        <v>95</v>
      </c>
      <c r="AY151" s="18" t="s">
        <v>141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95</v>
      </c>
      <c r="BK151" s="191">
        <f>ROUND(I151*H151,2)</f>
        <v>0</v>
      </c>
      <c r="BL151" s="18" t="s">
        <v>140</v>
      </c>
      <c r="BM151" s="190" t="s">
        <v>371</v>
      </c>
    </row>
    <row r="152" s="2" customFormat="1">
      <c r="A152" s="37"/>
      <c r="B152" s="38"/>
      <c r="C152" s="37"/>
      <c r="D152" s="192" t="s">
        <v>148</v>
      </c>
      <c r="E152" s="37"/>
      <c r="F152" s="193" t="s">
        <v>372</v>
      </c>
      <c r="G152" s="37"/>
      <c r="H152" s="37"/>
      <c r="I152" s="194"/>
      <c r="J152" s="37"/>
      <c r="K152" s="37"/>
      <c r="L152" s="38"/>
      <c r="M152" s="195"/>
      <c r="N152" s="196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148</v>
      </c>
      <c r="AU152" s="18" t="s">
        <v>95</v>
      </c>
    </row>
    <row r="153" s="2" customFormat="1" ht="24.15" customHeight="1">
      <c r="A153" s="37"/>
      <c r="B153" s="178"/>
      <c r="C153" s="179" t="s">
        <v>231</v>
      </c>
      <c r="D153" s="179" t="s">
        <v>143</v>
      </c>
      <c r="E153" s="180" t="s">
        <v>373</v>
      </c>
      <c r="F153" s="181" t="s">
        <v>374</v>
      </c>
      <c r="G153" s="182" t="s">
        <v>209</v>
      </c>
      <c r="H153" s="183">
        <v>161.5</v>
      </c>
      <c r="I153" s="184"/>
      <c r="J153" s="185">
        <f>ROUND(I153*H153,2)</f>
        <v>0</v>
      </c>
      <c r="K153" s="181" t="s">
        <v>192</v>
      </c>
      <c r="L153" s="38"/>
      <c r="M153" s="186" t="s">
        <v>1</v>
      </c>
      <c r="N153" s="187" t="s">
        <v>48</v>
      </c>
      <c r="O153" s="76"/>
      <c r="P153" s="188">
        <f>O153*H153</f>
        <v>0</v>
      </c>
      <c r="Q153" s="188">
        <v>0.0079000000000000008</v>
      </c>
      <c r="R153" s="188">
        <f>Q153*H153</f>
        <v>1.2758500000000002</v>
      </c>
      <c r="S153" s="188">
        <v>0</v>
      </c>
      <c r="T153" s="18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0" t="s">
        <v>140</v>
      </c>
      <c r="AT153" s="190" t="s">
        <v>143</v>
      </c>
      <c r="AU153" s="190" t="s">
        <v>95</v>
      </c>
      <c r="AY153" s="18" t="s">
        <v>141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95</v>
      </c>
      <c r="BK153" s="191">
        <f>ROUND(I153*H153,2)</f>
        <v>0</v>
      </c>
      <c r="BL153" s="18" t="s">
        <v>140</v>
      </c>
      <c r="BM153" s="190" t="s">
        <v>375</v>
      </c>
    </row>
    <row r="154" s="2" customFormat="1">
      <c r="A154" s="37"/>
      <c r="B154" s="38"/>
      <c r="C154" s="37"/>
      <c r="D154" s="192" t="s">
        <v>148</v>
      </c>
      <c r="E154" s="37"/>
      <c r="F154" s="193" t="s">
        <v>376</v>
      </c>
      <c r="G154" s="37"/>
      <c r="H154" s="37"/>
      <c r="I154" s="194"/>
      <c r="J154" s="37"/>
      <c r="K154" s="37"/>
      <c r="L154" s="38"/>
      <c r="M154" s="195"/>
      <c r="N154" s="196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148</v>
      </c>
      <c r="AU154" s="18" t="s">
        <v>95</v>
      </c>
    </row>
    <row r="155" s="14" customFormat="1">
      <c r="A155" s="14"/>
      <c r="B155" s="208"/>
      <c r="C155" s="14"/>
      <c r="D155" s="192" t="s">
        <v>195</v>
      </c>
      <c r="E155" s="209" t="s">
        <v>1</v>
      </c>
      <c r="F155" s="210" t="s">
        <v>377</v>
      </c>
      <c r="G155" s="14"/>
      <c r="H155" s="211">
        <v>161.5</v>
      </c>
      <c r="I155" s="212"/>
      <c r="J155" s="14"/>
      <c r="K155" s="14"/>
      <c r="L155" s="208"/>
      <c r="M155" s="213"/>
      <c r="N155" s="214"/>
      <c r="O155" s="214"/>
      <c r="P155" s="214"/>
      <c r="Q155" s="214"/>
      <c r="R155" s="214"/>
      <c r="S155" s="214"/>
      <c r="T155" s="21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9" t="s">
        <v>195</v>
      </c>
      <c r="AU155" s="209" t="s">
        <v>95</v>
      </c>
      <c r="AV155" s="14" t="s">
        <v>95</v>
      </c>
      <c r="AW155" s="14" t="s">
        <v>37</v>
      </c>
      <c r="AX155" s="14" t="s">
        <v>82</v>
      </c>
      <c r="AY155" s="209" t="s">
        <v>141</v>
      </c>
    </row>
    <row r="156" s="15" customFormat="1">
      <c r="A156" s="15"/>
      <c r="B156" s="216"/>
      <c r="C156" s="15"/>
      <c r="D156" s="192" t="s">
        <v>195</v>
      </c>
      <c r="E156" s="217" t="s">
        <v>1</v>
      </c>
      <c r="F156" s="218" t="s">
        <v>199</v>
      </c>
      <c r="G156" s="15"/>
      <c r="H156" s="219">
        <v>161.5</v>
      </c>
      <c r="I156" s="220"/>
      <c r="J156" s="15"/>
      <c r="K156" s="15"/>
      <c r="L156" s="216"/>
      <c r="M156" s="221"/>
      <c r="N156" s="222"/>
      <c r="O156" s="222"/>
      <c r="P156" s="222"/>
      <c r="Q156" s="222"/>
      <c r="R156" s="222"/>
      <c r="S156" s="222"/>
      <c r="T156" s="22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17" t="s">
        <v>195</v>
      </c>
      <c r="AU156" s="217" t="s">
        <v>95</v>
      </c>
      <c r="AV156" s="15" t="s">
        <v>140</v>
      </c>
      <c r="AW156" s="15" t="s">
        <v>37</v>
      </c>
      <c r="AX156" s="15" t="s">
        <v>89</v>
      </c>
      <c r="AY156" s="217" t="s">
        <v>141</v>
      </c>
    </row>
    <row r="157" s="2" customFormat="1" ht="16.5" customHeight="1">
      <c r="A157" s="37"/>
      <c r="B157" s="178"/>
      <c r="C157" s="179" t="s">
        <v>236</v>
      </c>
      <c r="D157" s="179" t="s">
        <v>143</v>
      </c>
      <c r="E157" s="180" t="s">
        <v>378</v>
      </c>
      <c r="F157" s="181" t="s">
        <v>379</v>
      </c>
      <c r="G157" s="182" t="s">
        <v>209</v>
      </c>
      <c r="H157" s="183">
        <v>80.75</v>
      </c>
      <c r="I157" s="184"/>
      <c r="J157" s="185">
        <f>ROUND(I157*H157,2)</f>
        <v>0</v>
      </c>
      <c r="K157" s="181" t="s">
        <v>192</v>
      </c>
      <c r="L157" s="38"/>
      <c r="M157" s="186" t="s">
        <v>1</v>
      </c>
      <c r="N157" s="187" t="s">
        <v>48</v>
      </c>
      <c r="O157" s="76"/>
      <c r="P157" s="188">
        <f>O157*H157</f>
        <v>0</v>
      </c>
      <c r="Q157" s="188">
        <v>0.00025999999999999998</v>
      </c>
      <c r="R157" s="188">
        <f>Q157*H157</f>
        <v>0.020995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140</v>
      </c>
      <c r="AT157" s="190" t="s">
        <v>143</v>
      </c>
      <c r="AU157" s="190" t="s">
        <v>95</v>
      </c>
      <c r="AY157" s="18" t="s">
        <v>141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95</v>
      </c>
      <c r="BK157" s="191">
        <f>ROUND(I157*H157,2)</f>
        <v>0</v>
      </c>
      <c r="BL157" s="18" t="s">
        <v>140</v>
      </c>
      <c r="BM157" s="190" t="s">
        <v>380</v>
      </c>
    </row>
    <row r="158" s="2" customFormat="1">
      <c r="A158" s="37"/>
      <c r="B158" s="38"/>
      <c r="C158" s="37"/>
      <c r="D158" s="192" t="s">
        <v>148</v>
      </c>
      <c r="E158" s="37"/>
      <c r="F158" s="193" t="s">
        <v>381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148</v>
      </c>
      <c r="AU158" s="18" t="s">
        <v>95</v>
      </c>
    </row>
    <row r="159" s="2" customFormat="1" ht="44.25" customHeight="1">
      <c r="A159" s="37"/>
      <c r="B159" s="178"/>
      <c r="C159" s="179" t="s">
        <v>213</v>
      </c>
      <c r="D159" s="179" t="s">
        <v>143</v>
      </c>
      <c r="E159" s="180" t="s">
        <v>382</v>
      </c>
      <c r="F159" s="181" t="s">
        <v>383</v>
      </c>
      <c r="G159" s="182" t="s">
        <v>209</v>
      </c>
      <c r="H159" s="183">
        <v>80.75</v>
      </c>
      <c r="I159" s="184"/>
      <c r="J159" s="185">
        <f>ROUND(I159*H159,2)</f>
        <v>0</v>
      </c>
      <c r="K159" s="181" t="s">
        <v>192</v>
      </c>
      <c r="L159" s="38"/>
      <c r="M159" s="186" t="s">
        <v>1</v>
      </c>
      <c r="N159" s="187" t="s">
        <v>48</v>
      </c>
      <c r="O159" s="76"/>
      <c r="P159" s="188">
        <f>O159*H159</f>
        <v>0</v>
      </c>
      <c r="Q159" s="188">
        <v>0.0085199999999999998</v>
      </c>
      <c r="R159" s="188">
        <f>Q159*H159</f>
        <v>0.68798999999999999</v>
      </c>
      <c r="S159" s="188">
        <v>0</v>
      </c>
      <c r="T159" s="18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0" t="s">
        <v>140</v>
      </c>
      <c r="AT159" s="190" t="s">
        <v>143</v>
      </c>
      <c r="AU159" s="190" t="s">
        <v>95</v>
      </c>
      <c r="AY159" s="18" t="s">
        <v>141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95</v>
      </c>
      <c r="BK159" s="191">
        <f>ROUND(I159*H159,2)</f>
        <v>0</v>
      </c>
      <c r="BL159" s="18" t="s">
        <v>140</v>
      </c>
      <c r="BM159" s="190" t="s">
        <v>384</v>
      </c>
    </row>
    <row r="160" s="2" customFormat="1">
      <c r="A160" s="37"/>
      <c r="B160" s="38"/>
      <c r="C160" s="37"/>
      <c r="D160" s="192" t="s">
        <v>148</v>
      </c>
      <c r="E160" s="37"/>
      <c r="F160" s="193" t="s">
        <v>385</v>
      </c>
      <c r="G160" s="37"/>
      <c r="H160" s="37"/>
      <c r="I160" s="194"/>
      <c r="J160" s="37"/>
      <c r="K160" s="37"/>
      <c r="L160" s="38"/>
      <c r="M160" s="195"/>
      <c r="N160" s="196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148</v>
      </c>
      <c r="AU160" s="18" t="s">
        <v>95</v>
      </c>
    </row>
    <row r="161" s="2" customFormat="1" ht="24.15" customHeight="1">
      <c r="A161" s="37"/>
      <c r="B161" s="178"/>
      <c r="C161" s="227" t="s">
        <v>250</v>
      </c>
      <c r="D161" s="227" t="s">
        <v>365</v>
      </c>
      <c r="E161" s="228" t="s">
        <v>386</v>
      </c>
      <c r="F161" s="229" t="s">
        <v>387</v>
      </c>
      <c r="G161" s="230" t="s">
        <v>209</v>
      </c>
      <c r="H161" s="231">
        <v>84.787999999999997</v>
      </c>
      <c r="I161" s="232"/>
      <c r="J161" s="233">
        <f>ROUND(I161*H161,2)</f>
        <v>0</v>
      </c>
      <c r="K161" s="229" t="s">
        <v>192</v>
      </c>
      <c r="L161" s="234"/>
      <c r="M161" s="235" t="s">
        <v>1</v>
      </c>
      <c r="N161" s="236" t="s">
        <v>48</v>
      </c>
      <c r="O161" s="76"/>
      <c r="P161" s="188">
        <f>O161*H161</f>
        <v>0</v>
      </c>
      <c r="Q161" s="188">
        <v>0.0041999999999999997</v>
      </c>
      <c r="R161" s="188">
        <f>Q161*H161</f>
        <v>0.35610959999999997</v>
      </c>
      <c r="S161" s="188">
        <v>0</v>
      </c>
      <c r="T161" s="18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0" t="s">
        <v>236</v>
      </c>
      <c r="AT161" s="190" t="s">
        <v>365</v>
      </c>
      <c r="AU161" s="190" t="s">
        <v>95</v>
      </c>
      <c r="AY161" s="18" t="s">
        <v>141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95</v>
      </c>
      <c r="BK161" s="191">
        <f>ROUND(I161*H161,2)</f>
        <v>0</v>
      </c>
      <c r="BL161" s="18" t="s">
        <v>140</v>
      </c>
      <c r="BM161" s="190" t="s">
        <v>388</v>
      </c>
    </row>
    <row r="162" s="2" customFormat="1">
      <c r="A162" s="37"/>
      <c r="B162" s="38"/>
      <c r="C162" s="37"/>
      <c r="D162" s="192" t="s">
        <v>148</v>
      </c>
      <c r="E162" s="37"/>
      <c r="F162" s="193" t="s">
        <v>387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148</v>
      </c>
      <c r="AU162" s="18" t="s">
        <v>95</v>
      </c>
    </row>
    <row r="163" s="14" customFormat="1">
      <c r="A163" s="14"/>
      <c r="B163" s="208"/>
      <c r="C163" s="14"/>
      <c r="D163" s="192" t="s">
        <v>195</v>
      </c>
      <c r="E163" s="209" t="s">
        <v>1</v>
      </c>
      <c r="F163" s="210" t="s">
        <v>389</v>
      </c>
      <c r="G163" s="14"/>
      <c r="H163" s="211">
        <v>84.787999999999997</v>
      </c>
      <c r="I163" s="212"/>
      <c r="J163" s="14"/>
      <c r="K163" s="14"/>
      <c r="L163" s="208"/>
      <c r="M163" s="213"/>
      <c r="N163" s="214"/>
      <c r="O163" s="214"/>
      <c r="P163" s="214"/>
      <c r="Q163" s="214"/>
      <c r="R163" s="214"/>
      <c r="S163" s="214"/>
      <c r="T163" s="21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9" t="s">
        <v>195</v>
      </c>
      <c r="AU163" s="209" t="s">
        <v>95</v>
      </c>
      <c r="AV163" s="14" t="s">
        <v>95</v>
      </c>
      <c r="AW163" s="14" t="s">
        <v>37</v>
      </c>
      <c r="AX163" s="14" t="s">
        <v>82</v>
      </c>
      <c r="AY163" s="209" t="s">
        <v>141</v>
      </c>
    </row>
    <row r="164" s="15" customFormat="1">
      <c r="A164" s="15"/>
      <c r="B164" s="216"/>
      <c r="C164" s="15"/>
      <c r="D164" s="192" t="s">
        <v>195</v>
      </c>
      <c r="E164" s="217" t="s">
        <v>1</v>
      </c>
      <c r="F164" s="218" t="s">
        <v>199</v>
      </c>
      <c r="G164" s="15"/>
      <c r="H164" s="219">
        <v>84.787999999999997</v>
      </c>
      <c r="I164" s="220"/>
      <c r="J164" s="15"/>
      <c r="K164" s="15"/>
      <c r="L164" s="216"/>
      <c r="M164" s="221"/>
      <c r="N164" s="222"/>
      <c r="O164" s="222"/>
      <c r="P164" s="222"/>
      <c r="Q164" s="222"/>
      <c r="R164" s="222"/>
      <c r="S164" s="222"/>
      <c r="T164" s="22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7" t="s">
        <v>195</v>
      </c>
      <c r="AU164" s="217" t="s">
        <v>95</v>
      </c>
      <c r="AV164" s="15" t="s">
        <v>140</v>
      </c>
      <c r="AW164" s="15" t="s">
        <v>37</v>
      </c>
      <c r="AX164" s="15" t="s">
        <v>89</v>
      </c>
      <c r="AY164" s="217" t="s">
        <v>141</v>
      </c>
    </row>
    <row r="165" s="2" customFormat="1" ht="24.15" customHeight="1">
      <c r="A165" s="37"/>
      <c r="B165" s="178"/>
      <c r="C165" s="179" t="s">
        <v>266</v>
      </c>
      <c r="D165" s="179" t="s">
        <v>143</v>
      </c>
      <c r="E165" s="180" t="s">
        <v>390</v>
      </c>
      <c r="F165" s="181" t="s">
        <v>391</v>
      </c>
      <c r="G165" s="182" t="s">
        <v>209</v>
      </c>
      <c r="H165" s="183">
        <v>80.75</v>
      </c>
      <c r="I165" s="184"/>
      <c r="J165" s="185">
        <f>ROUND(I165*H165,2)</f>
        <v>0</v>
      </c>
      <c r="K165" s="181" t="s">
        <v>192</v>
      </c>
      <c r="L165" s="38"/>
      <c r="M165" s="186" t="s">
        <v>1</v>
      </c>
      <c r="N165" s="187" t="s">
        <v>48</v>
      </c>
      <c r="O165" s="76"/>
      <c r="P165" s="188">
        <f>O165*H165</f>
        <v>0</v>
      </c>
      <c r="Q165" s="188">
        <v>0.00020000000000000001</v>
      </c>
      <c r="R165" s="188">
        <f>Q165*H165</f>
        <v>0.016150000000000001</v>
      </c>
      <c r="S165" s="188">
        <v>0</v>
      </c>
      <c r="T165" s="18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0" t="s">
        <v>140</v>
      </c>
      <c r="AT165" s="190" t="s">
        <v>143</v>
      </c>
      <c r="AU165" s="190" t="s">
        <v>95</v>
      </c>
      <c r="AY165" s="18" t="s">
        <v>141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95</v>
      </c>
      <c r="BK165" s="191">
        <f>ROUND(I165*H165,2)</f>
        <v>0</v>
      </c>
      <c r="BL165" s="18" t="s">
        <v>140</v>
      </c>
      <c r="BM165" s="190" t="s">
        <v>392</v>
      </c>
    </row>
    <row r="166" s="2" customFormat="1">
      <c r="A166" s="37"/>
      <c r="B166" s="38"/>
      <c r="C166" s="37"/>
      <c r="D166" s="192" t="s">
        <v>148</v>
      </c>
      <c r="E166" s="37"/>
      <c r="F166" s="193" t="s">
        <v>393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148</v>
      </c>
      <c r="AU166" s="18" t="s">
        <v>95</v>
      </c>
    </row>
    <row r="167" s="2" customFormat="1" ht="24.15" customHeight="1">
      <c r="A167" s="37"/>
      <c r="B167" s="178"/>
      <c r="C167" s="179" t="s">
        <v>271</v>
      </c>
      <c r="D167" s="179" t="s">
        <v>143</v>
      </c>
      <c r="E167" s="180" t="s">
        <v>394</v>
      </c>
      <c r="F167" s="181" t="s">
        <v>395</v>
      </c>
      <c r="G167" s="182" t="s">
        <v>209</v>
      </c>
      <c r="H167" s="183">
        <v>80.75</v>
      </c>
      <c r="I167" s="184"/>
      <c r="J167" s="185">
        <f>ROUND(I167*H167,2)</f>
        <v>0</v>
      </c>
      <c r="K167" s="181" t="s">
        <v>192</v>
      </c>
      <c r="L167" s="38"/>
      <c r="M167" s="186" t="s">
        <v>1</v>
      </c>
      <c r="N167" s="187" t="s">
        <v>48</v>
      </c>
      <c r="O167" s="76"/>
      <c r="P167" s="188">
        <f>O167*H167</f>
        <v>0</v>
      </c>
      <c r="Q167" s="188">
        <v>0.0038</v>
      </c>
      <c r="R167" s="188">
        <f>Q167*H167</f>
        <v>0.30685000000000001</v>
      </c>
      <c r="S167" s="188">
        <v>0</v>
      </c>
      <c r="T167" s="18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0" t="s">
        <v>140</v>
      </c>
      <c r="AT167" s="190" t="s">
        <v>143</v>
      </c>
      <c r="AU167" s="190" t="s">
        <v>95</v>
      </c>
      <c r="AY167" s="18" t="s">
        <v>141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95</v>
      </c>
      <c r="BK167" s="191">
        <f>ROUND(I167*H167,2)</f>
        <v>0</v>
      </c>
      <c r="BL167" s="18" t="s">
        <v>140</v>
      </c>
      <c r="BM167" s="190" t="s">
        <v>396</v>
      </c>
    </row>
    <row r="168" s="2" customFormat="1">
      <c r="A168" s="37"/>
      <c r="B168" s="38"/>
      <c r="C168" s="37"/>
      <c r="D168" s="192" t="s">
        <v>148</v>
      </c>
      <c r="E168" s="37"/>
      <c r="F168" s="193" t="s">
        <v>397</v>
      </c>
      <c r="G168" s="37"/>
      <c r="H168" s="37"/>
      <c r="I168" s="194"/>
      <c r="J168" s="37"/>
      <c r="K168" s="37"/>
      <c r="L168" s="38"/>
      <c r="M168" s="195"/>
      <c r="N168" s="196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148</v>
      </c>
      <c r="AU168" s="18" t="s">
        <v>95</v>
      </c>
    </row>
    <row r="169" s="12" customFormat="1" ht="22.8" customHeight="1">
      <c r="A169" s="12"/>
      <c r="B169" s="165"/>
      <c r="C169" s="12"/>
      <c r="D169" s="166" t="s">
        <v>81</v>
      </c>
      <c r="E169" s="176" t="s">
        <v>236</v>
      </c>
      <c r="F169" s="176" t="s">
        <v>398</v>
      </c>
      <c r="G169" s="12"/>
      <c r="H169" s="12"/>
      <c r="I169" s="168"/>
      <c r="J169" s="177">
        <f>BK169</f>
        <v>0</v>
      </c>
      <c r="K169" s="12"/>
      <c r="L169" s="165"/>
      <c r="M169" s="170"/>
      <c r="N169" s="171"/>
      <c r="O169" s="171"/>
      <c r="P169" s="172">
        <f>SUM(P170:P173)</f>
        <v>0</v>
      </c>
      <c r="Q169" s="171"/>
      <c r="R169" s="172">
        <f>SUM(R170:R173)</f>
        <v>0.0027200000000000002</v>
      </c>
      <c r="S169" s="171"/>
      <c r="T169" s="173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6" t="s">
        <v>89</v>
      </c>
      <c r="AT169" s="174" t="s">
        <v>81</v>
      </c>
      <c r="AU169" s="174" t="s">
        <v>89</v>
      </c>
      <c r="AY169" s="166" t="s">
        <v>141</v>
      </c>
      <c r="BK169" s="175">
        <f>SUM(BK170:BK173)</f>
        <v>0</v>
      </c>
    </row>
    <row r="170" s="2" customFormat="1" ht="33" customHeight="1">
      <c r="A170" s="37"/>
      <c r="B170" s="178"/>
      <c r="C170" s="179" t="s">
        <v>277</v>
      </c>
      <c r="D170" s="179" t="s">
        <v>143</v>
      </c>
      <c r="E170" s="180" t="s">
        <v>399</v>
      </c>
      <c r="F170" s="181" t="s">
        <v>400</v>
      </c>
      <c r="G170" s="182" t="s">
        <v>269</v>
      </c>
      <c r="H170" s="183">
        <v>8</v>
      </c>
      <c r="I170" s="184"/>
      <c r="J170" s="185">
        <f>ROUND(I170*H170,2)</f>
        <v>0</v>
      </c>
      <c r="K170" s="181" t="s">
        <v>192</v>
      </c>
      <c r="L170" s="38"/>
      <c r="M170" s="186" t="s">
        <v>1</v>
      </c>
      <c r="N170" s="187" t="s">
        <v>48</v>
      </c>
      <c r="O170" s="76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0" t="s">
        <v>140</v>
      </c>
      <c r="AT170" s="190" t="s">
        <v>143</v>
      </c>
      <c r="AU170" s="190" t="s">
        <v>95</v>
      </c>
      <c r="AY170" s="18" t="s">
        <v>141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95</v>
      </c>
      <c r="BK170" s="191">
        <f>ROUND(I170*H170,2)</f>
        <v>0</v>
      </c>
      <c r="BL170" s="18" t="s">
        <v>140</v>
      </c>
      <c r="BM170" s="190" t="s">
        <v>401</v>
      </c>
    </row>
    <row r="171" s="2" customFormat="1">
      <c r="A171" s="37"/>
      <c r="B171" s="38"/>
      <c r="C171" s="37"/>
      <c r="D171" s="192" t="s">
        <v>148</v>
      </c>
      <c r="E171" s="37"/>
      <c r="F171" s="193" t="s">
        <v>402</v>
      </c>
      <c r="G171" s="37"/>
      <c r="H171" s="37"/>
      <c r="I171" s="194"/>
      <c r="J171" s="37"/>
      <c r="K171" s="37"/>
      <c r="L171" s="38"/>
      <c r="M171" s="195"/>
      <c r="N171" s="196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148</v>
      </c>
      <c r="AU171" s="18" t="s">
        <v>95</v>
      </c>
    </row>
    <row r="172" s="2" customFormat="1" ht="16.5" customHeight="1">
      <c r="A172" s="37"/>
      <c r="B172" s="178"/>
      <c r="C172" s="227" t="s">
        <v>283</v>
      </c>
      <c r="D172" s="227" t="s">
        <v>365</v>
      </c>
      <c r="E172" s="228" t="s">
        <v>403</v>
      </c>
      <c r="F172" s="229" t="s">
        <v>404</v>
      </c>
      <c r="G172" s="230" t="s">
        <v>269</v>
      </c>
      <c r="H172" s="231">
        <v>8</v>
      </c>
      <c r="I172" s="232"/>
      <c r="J172" s="233">
        <f>ROUND(I172*H172,2)</f>
        <v>0</v>
      </c>
      <c r="K172" s="229" t="s">
        <v>192</v>
      </c>
      <c r="L172" s="234"/>
      <c r="M172" s="235" t="s">
        <v>1</v>
      </c>
      <c r="N172" s="236" t="s">
        <v>48</v>
      </c>
      <c r="O172" s="76"/>
      <c r="P172" s="188">
        <f>O172*H172</f>
        <v>0</v>
      </c>
      <c r="Q172" s="188">
        <v>0.00034000000000000002</v>
      </c>
      <c r="R172" s="188">
        <f>Q172*H172</f>
        <v>0.0027200000000000002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236</v>
      </c>
      <c r="AT172" s="190" t="s">
        <v>365</v>
      </c>
      <c r="AU172" s="190" t="s">
        <v>95</v>
      </c>
      <c r="AY172" s="18" t="s">
        <v>141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95</v>
      </c>
      <c r="BK172" s="191">
        <f>ROUND(I172*H172,2)</f>
        <v>0</v>
      </c>
      <c r="BL172" s="18" t="s">
        <v>140</v>
      </c>
      <c r="BM172" s="190" t="s">
        <v>405</v>
      </c>
    </row>
    <row r="173" s="2" customFormat="1">
      <c r="A173" s="37"/>
      <c r="B173" s="38"/>
      <c r="C173" s="37"/>
      <c r="D173" s="192" t="s">
        <v>148</v>
      </c>
      <c r="E173" s="37"/>
      <c r="F173" s="193" t="s">
        <v>404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148</v>
      </c>
      <c r="AU173" s="18" t="s">
        <v>95</v>
      </c>
    </row>
    <row r="174" s="12" customFormat="1" ht="22.8" customHeight="1">
      <c r="A174" s="12"/>
      <c r="B174" s="165"/>
      <c r="C174" s="12"/>
      <c r="D174" s="166" t="s">
        <v>81</v>
      </c>
      <c r="E174" s="176" t="s">
        <v>213</v>
      </c>
      <c r="F174" s="176" t="s">
        <v>214</v>
      </c>
      <c r="G174" s="12"/>
      <c r="H174" s="12"/>
      <c r="I174" s="168"/>
      <c r="J174" s="177">
        <f>BK174</f>
        <v>0</v>
      </c>
      <c r="K174" s="12"/>
      <c r="L174" s="165"/>
      <c r="M174" s="170"/>
      <c r="N174" s="171"/>
      <c r="O174" s="171"/>
      <c r="P174" s="172">
        <f>SUM(P175:P186)</f>
        <v>0</v>
      </c>
      <c r="Q174" s="171"/>
      <c r="R174" s="172">
        <f>SUM(R175:R186)</f>
        <v>0.005705</v>
      </c>
      <c r="S174" s="171"/>
      <c r="T174" s="173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6" t="s">
        <v>89</v>
      </c>
      <c r="AT174" s="174" t="s">
        <v>81</v>
      </c>
      <c r="AU174" s="174" t="s">
        <v>89</v>
      </c>
      <c r="AY174" s="166" t="s">
        <v>141</v>
      </c>
      <c r="BK174" s="175">
        <f>SUM(BK175:BK186)</f>
        <v>0</v>
      </c>
    </row>
    <row r="175" s="2" customFormat="1" ht="33" customHeight="1">
      <c r="A175" s="37"/>
      <c r="B175" s="178"/>
      <c r="C175" s="179" t="s">
        <v>8</v>
      </c>
      <c r="D175" s="179" t="s">
        <v>143</v>
      </c>
      <c r="E175" s="180" t="s">
        <v>215</v>
      </c>
      <c r="F175" s="181" t="s">
        <v>216</v>
      </c>
      <c r="G175" s="182" t="s">
        <v>209</v>
      </c>
      <c r="H175" s="183">
        <v>24.5</v>
      </c>
      <c r="I175" s="184"/>
      <c r="J175" s="185">
        <f>ROUND(I175*H175,2)</f>
        <v>0</v>
      </c>
      <c r="K175" s="181" t="s">
        <v>192</v>
      </c>
      <c r="L175" s="38"/>
      <c r="M175" s="186" t="s">
        <v>1</v>
      </c>
      <c r="N175" s="187" t="s">
        <v>48</v>
      </c>
      <c r="O175" s="76"/>
      <c r="P175" s="188">
        <f>O175*H175</f>
        <v>0</v>
      </c>
      <c r="Q175" s="188">
        <v>0.00012999999999999999</v>
      </c>
      <c r="R175" s="188">
        <f>Q175*H175</f>
        <v>0.0031849999999999999</v>
      </c>
      <c r="S175" s="188">
        <v>0</v>
      </c>
      <c r="T175" s="18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0" t="s">
        <v>140</v>
      </c>
      <c r="AT175" s="190" t="s">
        <v>143</v>
      </c>
      <c r="AU175" s="190" t="s">
        <v>95</v>
      </c>
      <c r="AY175" s="18" t="s">
        <v>141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95</v>
      </c>
      <c r="BK175" s="191">
        <f>ROUND(I175*H175,2)</f>
        <v>0</v>
      </c>
      <c r="BL175" s="18" t="s">
        <v>140</v>
      </c>
      <c r="BM175" s="190" t="s">
        <v>406</v>
      </c>
    </row>
    <row r="176" s="2" customFormat="1">
      <c r="A176" s="37"/>
      <c r="B176" s="38"/>
      <c r="C176" s="37"/>
      <c r="D176" s="192" t="s">
        <v>148</v>
      </c>
      <c r="E176" s="37"/>
      <c r="F176" s="193" t="s">
        <v>218</v>
      </c>
      <c r="G176" s="37"/>
      <c r="H176" s="37"/>
      <c r="I176" s="194"/>
      <c r="J176" s="37"/>
      <c r="K176" s="37"/>
      <c r="L176" s="38"/>
      <c r="M176" s="195"/>
      <c r="N176" s="196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148</v>
      </c>
      <c r="AU176" s="18" t="s">
        <v>95</v>
      </c>
    </row>
    <row r="177" s="14" customFormat="1">
      <c r="A177" s="14"/>
      <c r="B177" s="208"/>
      <c r="C177" s="14"/>
      <c r="D177" s="192" t="s">
        <v>195</v>
      </c>
      <c r="E177" s="209" t="s">
        <v>1</v>
      </c>
      <c r="F177" s="210" t="s">
        <v>219</v>
      </c>
      <c r="G177" s="14"/>
      <c r="H177" s="211">
        <v>24.5</v>
      </c>
      <c r="I177" s="212"/>
      <c r="J177" s="14"/>
      <c r="K177" s="14"/>
      <c r="L177" s="208"/>
      <c r="M177" s="213"/>
      <c r="N177" s="214"/>
      <c r="O177" s="214"/>
      <c r="P177" s="214"/>
      <c r="Q177" s="214"/>
      <c r="R177" s="214"/>
      <c r="S177" s="214"/>
      <c r="T177" s="21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9" t="s">
        <v>195</v>
      </c>
      <c r="AU177" s="209" t="s">
        <v>95</v>
      </c>
      <c r="AV177" s="14" t="s">
        <v>95</v>
      </c>
      <c r="AW177" s="14" t="s">
        <v>37</v>
      </c>
      <c r="AX177" s="14" t="s">
        <v>82</v>
      </c>
      <c r="AY177" s="209" t="s">
        <v>141</v>
      </c>
    </row>
    <row r="178" s="15" customFormat="1">
      <c r="A178" s="15"/>
      <c r="B178" s="216"/>
      <c r="C178" s="15"/>
      <c r="D178" s="192" t="s">
        <v>195</v>
      </c>
      <c r="E178" s="217" t="s">
        <v>1</v>
      </c>
      <c r="F178" s="218" t="s">
        <v>199</v>
      </c>
      <c r="G178" s="15"/>
      <c r="H178" s="219">
        <v>24.5</v>
      </c>
      <c r="I178" s="220"/>
      <c r="J178" s="15"/>
      <c r="K178" s="15"/>
      <c r="L178" s="216"/>
      <c r="M178" s="221"/>
      <c r="N178" s="222"/>
      <c r="O178" s="222"/>
      <c r="P178" s="222"/>
      <c r="Q178" s="222"/>
      <c r="R178" s="222"/>
      <c r="S178" s="222"/>
      <c r="T178" s="22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7" t="s">
        <v>195</v>
      </c>
      <c r="AU178" s="217" t="s">
        <v>95</v>
      </c>
      <c r="AV178" s="15" t="s">
        <v>140</v>
      </c>
      <c r="AW178" s="15" t="s">
        <v>37</v>
      </c>
      <c r="AX178" s="15" t="s">
        <v>89</v>
      </c>
      <c r="AY178" s="217" t="s">
        <v>141</v>
      </c>
    </row>
    <row r="179" s="2" customFormat="1" ht="37.8" customHeight="1">
      <c r="A179" s="37"/>
      <c r="B179" s="178"/>
      <c r="C179" s="179" t="s">
        <v>293</v>
      </c>
      <c r="D179" s="179" t="s">
        <v>143</v>
      </c>
      <c r="E179" s="180" t="s">
        <v>220</v>
      </c>
      <c r="F179" s="181" t="s">
        <v>221</v>
      </c>
      <c r="G179" s="182" t="s">
        <v>209</v>
      </c>
      <c r="H179" s="183">
        <v>12</v>
      </c>
      <c r="I179" s="184"/>
      <c r="J179" s="185">
        <f>ROUND(I179*H179,2)</f>
        <v>0</v>
      </c>
      <c r="K179" s="181" t="s">
        <v>192</v>
      </c>
      <c r="L179" s="38"/>
      <c r="M179" s="186" t="s">
        <v>1</v>
      </c>
      <c r="N179" s="187" t="s">
        <v>48</v>
      </c>
      <c r="O179" s="76"/>
      <c r="P179" s="188">
        <f>O179*H179</f>
        <v>0</v>
      </c>
      <c r="Q179" s="188">
        <v>0.00021000000000000001</v>
      </c>
      <c r="R179" s="188">
        <f>Q179*H179</f>
        <v>0.0025200000000000001</v>
      </c>
      <c r="S179" s="188">
        <v>0</v>
      </c>
      <c r="T179" s="18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0" t="s">
        <v>140</v>
      </c>
      <c r="AT179" s="190" t="s">
        <v>143</v>
      </c>
      <c r="AU179" s="190" t="s">
        <v>95</v>
      </c>
      <c r="AY179" s="18" t="s">
        <v>141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95</v>
      </c>
      <c r="BK179" s="191">
        <f>ROUND(I179*H179,2)</f>
        <v>0</v>
      </c>
      <c r="BL179" s="18" t="s">
        <v>140</v>
      </c>
      <c r="BM179" s="190" t="s">
        <v>407</v>
      </c>
    </row>
    <row r="180" s="2" customFormat="1">
      <c r="A180" s="37"/>
      <c r="B180" s="38"/>
      <c r="C180" s="37"/>
      <c r="D180" s="192" t="s">
        <v>148</v>
      </c>
      <c r="E180" s="37"/>
      <c r="F180" s="193" t="s">
        <v>223</v>
      </c>
      <c r="G180" s="37"/>
      <c r="H180" s="37"/>
      <c r="I180" s="194"/>
      <c r="J180" s="37"/>
      <c r="K180" s="37"/>
      <c r="L180" s="38"/>
      <c r="M180" s="195"/>
      <c r="N180" s="196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148</v>
      </c>
      <c r="AU180" s="18" t="s">
        <v>95</v>
      </c>
    </row>
    <row r="181" s="13" customFormat="1">
      <c r="A181" s="13"/>
      <c r="B181" s="201"/>
      <c r="C181" s="13"/>
      <c r="D181" s="192" t="s">
        <v>195</v>
      </c>
      <c r="E181" s="202" t="s">
        <v>1</v>
      </c>
      <c r="F181" s="203" t="s">
        <v>224</v>
      </c>
      <c r="G181" s="13"/>
      <c r="H181" s="202" t="s">
        <v>1</v>
      </c>
      <c r="I181" s="204"/>
      <c r="J181" s="13"/>
      <c r="K181" s="13"/>
      <c r="L181" s="201"/>
      <c r="M181" s="205"/>
      <c r="N181" s="206"/>
      <c r="O181" s="206"/>
      <c r="P181" s="206"/>
      <c r="Q181" s="206"/>
      <c r="R181" s="206"/>
      <c r="S181" s="206"/>
      <c r="T181" s="20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2" t="s">
        <v>195</v>
      </c>
      <c r="AU181" s="202" t="s">
        <v>95</v>
      </c>
      <c r="AV181" s="13" t="s">
        <v>89</v>
      </c>
      <c r="AW181" s="13" t="s">
        <v>37</v>
      </c>
      <c r="AX181" s="13" t="s">
        <v>82</v>
      </c>
      <c r="AY181" s="202" t="s">
        <v>141</v>
      </c>
    </row>
    <row r="182" s="14" customFormat="1">
      <c r="A182" s="14"/>
      <c r="B182" s="208"/>
      <c r="C182" s="14"/>
      <c r="D182" s="192" t="s">
        <v>195</v>
      </c>
      <c r="E182" s="209" t="s">
        <v>1</v>
      </c>
      <c r="F182" s="210" t="s">
        <v>225</v>
      </c>
      <c r="G182" s="14"/>
      <c r="H182" s="211">
        <v>12</v>
      </c>
      <c r="I182" s="212"/>
      <c r="J182" s="14"/>
      <c r="K182" s="14"/>
      <c r="L182" s="208"/>
      <c r="M182" s="213"/>
      <c r="N182" s="214"/>
      <c r="O182" s="214"/>
      <c r="P182" s="214"/>
      <c r="Q182" s="214"/>
      <c r="R182" s="214"/>
      <c r="S182" s="214"/>
      <c r="T182" s="21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9" t="s">
        <v>195</v>
      </c>
      <c r="AU182" s="209" t="s">
        <v>95</v>
      </c>
      <c r="AV182" s="14" t="s">
        <v>95</v>
      </c>
      <c r="AW182" s="14" t="s">
        <v>37</v>
      </c>
      <c r="AX182" s="14" t="s">
        <v>82</v>
      </c>
      <c r="AY182" s="209" t="s">
        <v>141</v>
      </c>
    </row>
    <row r="183" s="15" customFormat="1">
      <c r="A183" s="15"/>
      <c r="B183" s="216"/>
      <c r="C183" s="15"/>
      <c r="D183" s="192" t="s">
        <v>195</v>
      </c>
      <c r="E183" s="217" t="s">
        <v>1</v>
      </c>
      <c r="F183" s="218" t="s">
        <v>199</v>
      </c>
      <c r="G183" s="15"/>
      <c r="H183" s="219">
        <v>12</v>
      </c>
      <c r="I183" s="220"/>
      <c r="J183" s="15"/>
      <c r="K183" s="15"/>
      <c r="L183" s="216"/>
      <c r="M183" s="221"/>
      <c r="N183" s="222"/>
      <c r="O183" s="222"/>
      <c r="P183" s="222"/>
      <c r="Q183" s="222"/>
      <c r="R183" s="222"/>
      <c r="S183" s="222"/>
      <c r="T183" s="22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7" t="s">
        <v>195</v>
      </c>
      <c r="AU183" s="217" t="s">
        <v>95</v>
      </c>
      <c r="AV183" s="15" t="s">
        <v>140</v>
      </c>
      <c r="AW183" s="15" t="s">
        <v>37</v>
      </c>
      <c r="AX183" s="15" t="s">
        <v>89</v>
      </c>
      <c r="AY183" s="217" t="s">
        <v>141</v>
      </c>
    </row>
    <row r="184" s="2" customFormat="1" ht="33" customHeight="1">
      <c r="A184" s="37"/>
      <c r="B184" s="178"/>
      <c r="C184" s="179" t="s">
        <v>302</v>
      </c>
      <c r="D184" s="179" t="s">
        <v>143</v>
      </c>
      <c r="E184" s="180" t="s">
        <v>408</v>
      </c>
      <c r="F184" s="181" t="s">
        <v>409</v>
      </c>
      <c r="G184" s="182" t="s">
        <v>269</v>
      </c>
      <c r="H184" s="183">
        <v>1</v>
      </c>
      <c r="I184" s="184"/>
      <c r="J184" s="185">
        <f>ROUND(I184*H184,2)</f>
        <v>0</v>
      </c>
      <c r="K184" s="181" t="s">
        <v>1</v>
      </c>
      <c r="L184" s="38"/>
      <c r="M184" s="186" t="s">
        <v>1</v>
      </c>
      <c r="N184" s="187" t="s">
        <v>48</v>
      </c>
      <c r="O184" s="76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140</v>
      </c>
      <c r="AT184" s="190" t="s">
        <v>143</v>
      </c>
      <c r="AU184" s="190" t="s">
        <v>95</v>
      </c>
      <c r="AY184" s="18" t="s">
        <v>141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95</v>
      </c>
      <c r="BK184" s="191">
        <f>ROUND(I184*H184,2)</f>
        <v>0</v>
      </c>
      <c r="BL184" s="18" t="s">
        <v>140</v>
      </c>
      <c r="BM184" s="190" t="s">
        <v>410</v>
      </c>
    </row>
    <row r="185" s="2" customFormat="1" ht="24.15" customHeight="1">
      <c r="A185" s="37"/>
      <c r="B185" s="178"/>
      <c r="C185" s="179" t="s">
        <v>307</v>
      </c>
      <c r="D185" s="179" t="s">
        <v>143</v>
      </c>
      <c r="E185" s="180" t="s">
        <v>411</v>
      </c>
      <c r="F185" s="181" t="s">
        <v>412</v>
      </c>
      <c r="G185" s="182" t="s">
        <v>269</v>
      </c>
      <c r="H185" s="183">
        <v>1</v>
      </c>
      <c r="I185" s="184"/>
      <c r="J185" s="185">
        <f>ROUND(I185*H185,2)</f>
        <v>0</v>
      </c>
      <c r="K185" s="181" t="s">
        <v>1</v>
      </c>
      <c r="L185" s="38"/>
      <c r="M185" s="186" t="s">
        <v>1</v>
      </c>
      <c r="N185" s="187" t="s">
        <v>48</v>
      </c>
      <c r="O185" s="76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0" t="s">
        <v>140</v>
      </c>
      <c r="AT185" s="190" t="s">
        <v>143</v>
      </c>
      <c r="AU185" s="190" t="s">
        <v>95</v>
      </c>
      <c r="AY185" s="18" t="s">
        <v>141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95</v>
      </c>
      <c r="BK185" s="191">
        <f>ROUND(I185*H185,2)</f>
        <v>0</v>
      </c>
      <c r="BL185" s="18" t="s">
        <v>140</v>
      </c>
      <c r="BM185" s="190" t="s">
        <v>413</v>
      </c>
    </row>
    <row r="186" s="2" customFormat="1" ht="24.15" customHeight="1">
      <c r="A186" s="37"/>
      <c r="B186" s="178"/>
      <c r="C186" s="179" t="s">
        <v>312</v>
      </c>
      <c r="D186" s="179" t="s">
        <v>143</v>
      </c>
      <c r="E186" s="180" t="s">
        <v>414</v>
      </c>
      <c r="F186" s="181" t="s">
        <v>415</v>
      </c>
      <c r="G186" s="182" t="s">
        <v>269</v>
      </c>
      <c r="H186" s="183">
        <v>7.2000000000000002</v>
      </c>
      <c r="I186" s="184"/>
      <c r="J186" s="185">
        <f>ROUND(I186*H186,2)</f>
        <v>0</v>
      </c>
      <c r="K186" s="181" t="s">
        <v>1</v>
      </c>
      <c r="L186" s="38"/>
      <c r="M186" s="186" t="s">
        <v>1</v>
      </c>
      <c r="N186" s="187" t="s">
        <v>48</v>
      </c>
      <c r="O186" s="76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0" t="s">
        <v>140</v>
      </c>
      <c r="AT186" s="190" t="s">
        <v>143</v>
      </c>
      <c r="AU186" s="190" t="s">
        <v>95</v>
      </c>
      <c r="AY186" s="18" t="s">
        <v>141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95</v>
      </c>
      <c r="BK186" s="191">
        <f>ROUND(I186*H186,2)</f>
        <v>0</v>
      </c>
      <c r="BL186" s="18" t="s">
        <v>140</v>
      </c>
      <c r="BM186" s="190" t="s">
        <v>416</v>
      </c>
    </row>
    <row r="187" s="12" customFormat="1" ht="22.8" customHeight="1">
      <c r="A187" s="12"/>
      <c r="B187" s="165"/>
      <c r="C187" s="12"/>
      <c r="D187" s="166" t="s">
        <v>81</v>
      </c>
      <c r="E187" s="176" t="s">
        <v>417</v>
      </c>
      <c r="F187" s="176" t="s">
        <v>418</v>
      </c>
      <c r="G187" s="12"/>
      <c r="H187" s="12"/>
      <c r="I187" s="168"/>
      <c r="J187" s="177">
        <f>BK187</f>
        <v>0</v>
      </c>
      <c r="K187" s="12"/>
      <c r="L187" s="165"/>
      <c r="M187" s="170"/>
      <c r="N187" s="171"/>
      <c r="O187" s="171"/>
      <c r="P187" s="172">
        <f>SUM(P188:P189)</f>
        <v>0</v>
      </c>
      <c r="Q187" s="171"/>
      <c r="R187" s="172">
        <f>SUM(R188:R189)</f>
        <v>0</v>
      </c>
      <c r="S187" s="171"/>
      <c r="T187" s="173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6" t="s">
        <v>89</v>
      </c>
      <c r="AT187" s="174" t="s">
        <v>81</v>
      </c>
      <c r="AU187" s="174" t="s">
        <v>89</v>
      </c>
      <c r="AY187" s="166" t="s">
        <v>141</v>
      </c>
      <c r="BK187" s="175">
        <f>SUM(BK188:BK189)</f>
        <v>0</v>
      </c>
    </row>
    <row r="188" s="2" customFormat="1" ht="16.5" customHeight="1">
      <c r="A188" s="37"/>
      <c r="B188" s="178"/>
      <c r="C188" s="179" t="s">
        <v>319</v>
      </c>
      <c r="D188" s="179" t="s">
        <v>143</v>
      </c>
      <c r="E188" s="180" t="s">
        <v>419</v>
      </c>
      <c r="F188" s="181" t="s">
        <v>420</v>
      </c>
      <c r="G188" s="182" t="s">
        <v>280</v>
      </c>
      <c r="H188" s="183">
        <v>5.2450000000000001</v>
      </c>
      <c r="I188" s="184"/>
      <c r="J188" s="185">
        <f>ROUND(I188*H188,2)</f>
        <v>0</v>
      </c>
      <c r="K188" s="181" t="s">
        <v>192</v>
      </c>
      <c r="L188" s="38"/>
      <c r="M188" s="186" t="s">
        <v>1</v>
      </c>
      <c r="N188" s="187" t="s">
        <v>48</v>
      </c>
      <c r="O188" s="76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0" t="s">
        <v>140</v>
      </c>
      <c r="AT188" s="190" t="s">
        <v>143</v>
      </c>
      <c r="AU188" s="190" t="s">
        <v>95</v>
      </c>
      <c r="AY188" s="18" t="s">
        <v>141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95</v>
      </c>
      <c r="BK188" s="191">
        <f>ROUND(I188*H188,2)</f>
        <v>0</v>
      </c>
      <c r="BL188" s="18" t="s">
        <v>140</v>
      </c>
      <c r="BM188" s="190" t="s">
        <v>421</v>
      </c>
    </row>
    <row r="189" s="2" customFormat="1">
      <c r="A189" s="37"/>
      <c r="B189" s="38"/>
      <c r="C189" s="37"/>
      <c r="D189" s="192" t="s">
        <v>148</v>
      </c>
      <c r="E189" s="37"/>
      <c r="F189" s="193" t="s">
        <v>422</v>
      </c>
      <c r="G189" s="37"/>
      <c r="H189" s="37"/>
      <c r="I189" s="194"/>
      <c r="J189" s="37"/>
      <c r="K189" s="37"/>
      <c r="L189" s="38"/>
      <c r="M189" s="195"/>
      <c r="N189" s="196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148</v>
      </c>
      <c r="AU189" s="18" t="s">
        <v>95</v>
      </c>
    </row>
    <row r="190" s="12" customFormat="1" ht="25.92" customHeight="1">
      <c r="A190" s="12"/>
      <c r="B190" s="165"/>
      <c r="C190" s="12"/>
      <c r="D190" s="166" t="s">
        <v>81</v>
      </c>
      <c r="E190" s="167" t="s">
        <v>298</v>
      </c>
      <c r="F190" s="167" t="s">
        <v>299</v>
      </c>
      <c r="G190" s="12"/>
      <c r="H190" s="12"/>
      <c r="I190" s="168"/>
      <c r="J190" s="169">
        <f>BK190</f>
        <v>0</v>
      </c>
      <c r="K190" s="12"/>
      <c r="L190" s="165"/>
      <c r="M190" s="170"/>
      <c r="N190" s="171"/>
      <c r="O190" s="171"/>
      <c r="P190" s="172">
        <f>P191+P194+P220</f>
        <v>0</v>
      </c>
      <c r="Q190" s="171"/>
      <c r="R190" s="172">
        <f>R191+R194+R220</f>
        <v>0.13312000000000002</v>
      </c>
      <c r="S190" s="171"/>
      <c r="T190" s="173">
        <f>T191+T194+T220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6" t="s">
        <v>95</v>
      </c>
      <c r="AT190" s="174" t="s">
        <v>81</v>
      </c>
      <c r="AU190" s="174" t="s">
        <v>82</v>
      </c>
      <c r="AY190" s="166" t="s">
        <v>141</v>
      </c>
      <c r="BK190" s="175">
        <f>BK191+BK194+BK220</f>
        <v>0</v>
      </c>
    </row>
    <row r="191" s="12" customFormat="1" ht="22.8" customHeight="1">
      <c r="A191" s="12"/>
      <c r="B191" s="165"/>
      <c r="C191" s="12"/>
      <c r="D191" s="166" t="s">
        <v>81</v>
      </c>
      <c r="E191" s="176" t="s">
        <v>300</v>
      </c>
      <c r="F191" s="176" t="s">
        <v>301</v>
      </c>
      <c r="G191" s="12"/>
      <c r="H191" s="12"/>
      <c r="I191" s="168"/>
      <c r="J191" s="177">
        <f>BK191</f>
        <v>0</v>
      </c>
      <c r="K191" s="12"/>
      <c r="L191" s="165"/>
      <c r="M191" s="170"/>
      <c r="N191" s="171"/>
      <c r="O191" s="171"/>
      <c r="P191" s="172">
        <f>SUM(P192:P193)</f>
        <v>0</v>
      </c>
      <c r="Q191" s="171"/>
      <c r="R191" s="172">
        <f>SUM(R192:R193)</f>
        <v>0</v>
      </c>
      <c r="S191" s="171"/>
      <c r="T191" s="173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6" t="s">
        <v>95</v>
      </c>
      <c r="AT191" s="174" t="s">
        <v>81</v>
      </c>
      <c r="AU191" s="174" t="s">
        <v>89</v>
      </c>
      <c r="AY191" s="166" t="s">
        <v>141</v>
      </c>
      <c r="BK191" s="175">
        <f>SUM(BK192:BK193)</f>
        <v>0</v>
      </c>
    </row>
    <row r="192" s="2" customFormat="1" ht="24.15" customHeight="1">
      <c r="A192" s="37"/>
      <c r="B192" s="178"/>
      <c r="C192" s="179" t="s">
        <v>7</v>
      </c>
      <c r="D192" s="179" t="s">
        <v>143</v>
      </c>
      <c r="E192" s="180" t="s">
        <v>423</v>
      </c>
      <c r="F192" s="181" t="s">
        <v>424</v>
      </c>
      <c r="G192" s="182" t="s">
        <v>269</v>
      </c>
      <c r="H192" s="183">
        <v>4</v>
      </c>
      <c r="I192" s="184"/>
      <c r="J192" s="185">
        <f>ROUND(I192*H192,2)</f>
        <v>0</v>
      </c>
      <c r="K192" s="181" t="s">
        <v>192</v>
      </c>
      <c r="L192" s="38"/>
      <c r="M192" s="186" t="s">
        <v>1</v>
      </c>
      <c r="N192" s="187" t="s">
        <v>48</v>
      </c>
      <c r="O192" s="76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293</v>
      </c>
      <c r="AT192" s="190" t="s">
        <v>143</v>
      </c>
      <c r="AU192" s="190" t="s">
        <v>95</v>
      </c>
      <c r="AY192" s="18" t="s">
        <v>141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95</v>
      </c>
      <c r="BK192" s="191">
        <f>ROUND(I192*H192,2)</f>
        <v>0</v>
      </c>
      <c r="BL192" s="18" t="s">
        <v>293</v>
      </c>
      <c r="BM192" s="190" t="s">
        <v>425</v>
      </c>
    </row>
    <row r="193" s="2" customFormat="1">
      <c r="A193" s="37"/>
      <c r="B193" s="38"/>
      <c r="C193" s="37"/>
      <c r="D193" s="192" t="s">
        <v>148</v>
      </c>
      <c r="E193" s="37"/>
      <c r="F193" s="193" t="s">
        <v>426</v>
      </c>
      <c r="G193" s="37"/>
      <c r="H193" s="37"/>
      <c r="I193" s="194"/>
      <c r="J193" s="37"/>
      <c r="K193" s="37"/>
      <c r="L193" s="38"/>
      <c r="M193" s="195"/>
      <c r="N193" s="196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148</v>
      </c>
      <c r="AU193" s="18" t="s">
        <v>95</v>
      </c>
    </row>
    <row r="194" s="12" customFormat="1" ht="22.8" customHeight="1">
      <c r="A194" s="12"/>
      <c r="B194" s="165"/>
      <c r="C194" s="12"/>
      <c r="D194" s="166" t="s">
        <v>81</v>
      </c>
      <c r="E194" s="176" t="s">
        <v>317</v>
      </c>
      <c r="F194" s="176" t="s">
        <v>318</v>
      </c>
      <c r="G194" s="12"/>
      <c r="H194" s="12"/>
      <c r="I194" s="168"/>
      <c r="J194" s="177">
        <f>BK194</f>
        <v>0</v>
      </c>
      <c r="K194" s="12"/>
      <c r="L194" s="165"/>
      <c r="M194" s="170"/>
      <c r="N194" s="171"/>
      <c r="O194" s="171"/>
      <c r="P194" s="172">
        <f>SUM(P195:P219)</f>
        <v>0</v>
      </c>
      <c r="Q194" s="171"/>
      <c r="R194" s="172">
        <f>SUM(R195:R219)</f>
        <v>0.012579999999999999</v>
      </c>
      <c r="S194" s="171"/>
      <c r="T194" s="173">
        <f>SUM(T195:T219)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6" t="s">
        <v>95</v>
      </c>
      <c r="AT194" s="174" t="s">
        <v>81</v>
      </c>
      <c r="AU194" s="174" t="s">
        <v>89</v>
      </c>
      <c r="AY194" s="166" t="s">
        <v>141</v>
      </c>
      <c r="BK194" s="175">
        <f>SUM(BK195:BK219)</f>
        <v>0</v>
      </c>
    </row>
    <row r="195" s="2" customFormat="1" ht="24.15" customHeight="1">
      <c r="A195" s="37"/>
      <c r="B195" s="178"/>
      <c r="C195" s="179" t="s">
        <v>328</v>
      </c>
      <c r="D195" s="179" t="s">
        <v>143</v>
      </c>
      <c r="E195" s="180" t="s">
        <v>427</v>
      </c>
      <c r="F195" s="181" t="s">
        <v>428</v>
      </c>
      <c r="G195" s="182" t="s">
        <v>239</v>
      </c>
      <c r="H195" s="183">
        <v>16</v>
      </c>
      <c r="I195" s="184"/>
      <c r="J195" s="185">
        <f>ROUND(I195*H195,2)</f>
        <v>0</v>
      </c>
      <c r="K195" s="181" t="s">
        <v>192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293</v>
      </c>
      <c r="AT195" s="190" t="s">
        <v>143</v>
      </c>
      <c r="AU195" s="190" t="s">
        <v>95</v>
      </c>
      <c r="AY195" s="18" t="s">
        <v>141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95</v>
      </c>
      <c r="BK195" s="191">
        <f>ROUND(I195*H195,2)</f>
        <v>0</v>
      </c>
      <c r="BL195" s="18" t="s">
        <v>293</v>
      </c>
      <c r="BM195" s="190" t="s">
        <v>429</v>
      </c>
    </row>
    <row r="196" s="2" customFormat="1">
      <c r="A196" s="37"/>
      <c r="B196" s="38"/>
      <c r="C196" s="37"/>
      <c r="D196" s="192" t="s">
        <v>148</v>
      </c>
      <c r="E196" s="37"/>
      <c r="F196" s="193" t="s">
        <v>430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148</v>
      </c>
      <c r="AU196" s="18" t="s">
        <v>95</v>
      </c>
    </row>
    <row r="197" s="2" customFormat="1" ht="16.5" customHeight="1">
      <c r="A197" s="37"/>
      <c r="B197" s="178"/>
      <c r="C197" s="227" t="s">
        <v>335</v>
      </c>
      <c r="D197" s="227" t="s">
        <v>365</v>
      </c>
      <c r="E197" s="228" t="s">
        <v>431</v>
      </c>
      <c r="F197" s="229" t="s">
        <v>432</v>
      </c>
      <c r="G197" s="230" t="s">
        <v>433</v>
      </c>
      <c r="H197" s="231">
        <v>2.1600000000000001</v>
      </c>
      <c r="I197" s="232"/>
      <c r="J197" s="233">
        <f>ROUND(I197*H197,2)</f>
        <v>0</v>
      </c>
      <c r="K197" s="229" t="s">
        <v>192</v>
      </c>
      <c r="L197" s="234"/>
      <c r="M197" s="235" t="s">
        <v>1</v>
      </c>
      <c r="N197" s="236" t="s">
        <v>48</v>
      </c>
      <c r="O197" s="76"/>
      <c r="P197" s="188">
        <f>O197*H197</f>
        <v>0</v>
      </c>
      <c r="Q197" s="188">
        <v>0.001</v>
      </c>
      <c r="R197" s="188">
        <f>Q197*H197</f>
        <v>0.00216</v>
      </c>
      <c r="S197" s="188">
        <v>0</v>
      </c>
      <c r="T197" s="18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0" t="s">
        <v>434</v>
      </c>
      <c r="AT197" s="190" t="s">
        <v>365</v>
      </c>
      <c r="AU197" s="190" t="s">
        <v>95</v>
      </c>
      <c r="AY197" s="18" t="s">
        <v>141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95</v>
      </c>
      <c r="BK197" s="191">
        <f>ROUND(I197*H197,2)</f>
        <v>0</v>
      </c>
      <c r="BL197" s="18" t="s">
        <v>293</v>
      </c>
      <c r="BM197" s="190" t="s">
        <v>435</v>
      </c>
    </row>
    <row r="198" s="2" customFormat="1">
      <c r="A198" s="37"/>
      <c r="B198" s="38"/>
      <c r="C198" s="37"/>
      <c r="D198" s="192" t="s">
        <v>148</v>
      </c>
      <c r="E198" s="37"/>
      <c r="F198" s="193" t="s">
        <v>432</v>
      </c>
      <c r="G198" s="37"/>
      <c r="H198" s="37"/>
      <c r="I198" s="194"/>
      <c r="J198" s="37"/>
      <c r="K198" s="37"/>
      <c r="L198" s="38"/>
      <c r="M198" s="195"/>
      <c r="N198" s="196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148</v>
      </c>
      <c r="AU198" s="18" t="s">
        <v>95</v>
      </c>
    </row>
    <row r="199" s="14" customFormat="1">
      <c r="A199" s="14"/>
      <c r="B199" s="208"/>
      <c r="C199" s="14"/>
      <c r="D199" s="192" t="s">
        <v>195</v>
      </c>
      <c r="E199" s="209" t="s">
        <v>1</v>
      </c>
      <c r="F199" s="210" t="s">
        <v>436</v>
      </c>
      <c r="G199" s="14"/>
      <c r="H199" s="211">
        <v>2.1600000000000001</v>
      </c>
      <c r="I199" s="212"/>
      <c r="J199" s="14"/>
      <c r="K199" s="14"/>
      <c r="L199" s="208"/>
      <c r="M199" s="213"/>
      <c r="N199" s="214"/>
      <c r="O199" s="214"/>
      <c r="P199" s="214"/>
      <c r="Q199" s="214"/>
      <c r="R199" s="214"/>
      <c r="S199" s="214"/>
      <c r="T199" s="21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9" t="s">
        <v>195</v>
      </c>
      <c r="AU199" s="209" t="s">
        <v>95</v>
      </c>
      <c r="AV199" s="14" t="s">
        <v>95</v>
      </c>
      <c r="AW199" s="14" t="s">
        <v>37</v>
      </c>
      <c r="AX199" s="14" t="s">
        <v>89</v>
      </c>
      <c r="AY199" s="209" t="s">
        <v>141</v>
      </c>
    </row>
    <row r="200" s="2" customFormat="1" ht="16.5" customHeight="1">
      <c r="A200" s="37"/>
      <c r="B200" s="178"/>
      <c r="C200" s="179" t="s">
        <v>437</v>
      </c>
      <c r="D200" s="179" t="s">
        <v>143</v>
      </c>
      <c r="E200" s="180" t="s">
        <v>438</v>
      </c>
      <c r="F200" s="181" t="s">
        <v>439</v>
      </c>
      <c r="G200" s="182" t="s">
        <v>269</v>
      </c>
      <c r="H200" s="183">
        <v>2</v>
      </c>
      <c r="I200" s="184"/>
      <c r="J200" s="185">
        <f>ROUND(I200*H200,2)</f>
        <v>0</v>
      </c>
      <c r="K200" s="181" t="s">
        <v>192</v>
      </c>
      <c r="L200" s="38"/>
      <c r="M200" s="186" t="s">
        <v>1</v>
      </c>
      <c r="N200" s="187" t="s">
        <v>48</v>
      </c>
      <c r="O200" s="76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0" t="s">
        <v>293</v>
      </c>
      <c r="AT200" s="190" t="s">
        <v>143</v>
      </c>
      <c r="AU200" s="190" t="s">
        <v>95</v>
      </c>
      <c r="AY200" s="18" t="s">
        <v>141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95</v>
      </c>
      <c r="BK200" s="191">
        <f>ROUND(I200*H200,2)</f>
        <v>0</v>
      </c>
      <c r="BL200" s="18" t="s">
        <v>293</v>
      </c>
      <c r="BM200" s="190" t="s">
        <v>440</v>
      </c>
    </row>
    <row r="201" s="2" customFormat="1">
      <c r="A201" s="37"/>
      <c r="B201" s="38"/>
      <c r="C201" s="37"/>
      <c r="D201" s="192" t="s">
        <v>148</v>
      </c>
      <c r="E201" s="37"/>
      <c r="F201" s="193" t="s">
        <v>441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148</v>
      </c>
      <c r="AU201" s="18" t="s">
        <v>95</v>
      </c>
    </row>
    <row r="202" s="2" customFormat="1" ht="16.5" customHeight="1">
      <c r="A202" s="37"/>
      <c r="B202" s="178"/>
      <c r="C202" s="227" t="s">
        <v>442</v>
      </c>
      <c r="D202" s="227" t="s">
        <v>365</v>
      </c>
      <c r="E202" s="228" t="s">
        <v>443</v>
      </c>
      <c r="F202" s="229" t="s">
        <v>444</v>
      </c>
      <c r="G202" s="230" t="s">
        <v>269</v>
      </c>
      <c r="H202" s="231">
        <v>2</v>
      </c>
      <c r="I202" s="232"/>
      <c r="J202" s="233">
        <f>ROUND(I202*H202,2)</f>
        <v>0</v>
      </c>
      <c r="K202" s="229" t="s">
        <v>192</v>
      </c>
      <c r="L202" s="234"/>
      <c r="M202" s="235" t="s">
        <v>1</v>
      </c>
      <c r="N202" s="236" t="s">
        <v>48</v>
      </c>
      <c r="O202" s="76"/>
      <c r="P202" s="188">
        <f>O202*H202</f>
        <v>0</v>
      </c>
      <c r="Q202" s="188">
        <v>0.00010000000000000001</v>
      </c>
      <c r="R202" s="188">
        <f>Q202*H202</f>
        <v>0.00020000000000000001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434</v>
      </c>
      <c r="AT202" s="190" t="s">
        <v>365</v>
      </c>
      <c r="AU202" s="190" t="s">
        <v>95</v>
      </c>
      <c r="AY202" s="18" t="s">
        <v>141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95</v>
      </c>
      <c r="BK202" s="191">
        <f>ROUND(I202*H202,2)</f>
        <v>0</v>
      </c>
      <c r="BL202" s="18" t="s">
        <v>293</v>
      </c>
      <c r="BM202" s="190" t="s">
        <v>445</v>
      </c>
    </row>
    <row r="203" s="2" customFormat="1">
      <c r="A203" s="37"/>
      <c r="B203" s="38"/>
      <c r="C203" s="37"/>
      <c r="D203" s="192" t="s">
        <v>148</v>
      </c>
      <c r="E203" s="37"/>
      <c r="F203" s="193" t="s">
        <v>444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148</v>
      </c>
      <c r="AU203" s="18" t="s">
        <v>95</v>
      </c>
    </row>
    <row r="204" s="2" customFormat="1" ht="21.75" customHeight="1">
      <c r="A204" s="37"/>
      <c r="B204" s="178"/>
      <c r="C204" s="179" t="s">
        <v>446</v>
      </c>
      <c r="D204" s="179" t="s">
        <v>143</v>
      </c>
      <c r="E204" s="180" t="s">
        <v>447</v>
      </c>
      <c r="F204" s="181" t="s">
        <v>448</v>
      </c>
      <c r="G204" s="182" t="s">
        <v>269</v>
      </c>
      <c r="H204" s="183">
        <v>6</v>
      </c>
      <c r="I204" s="184"/>
      <c r="J204" s="185">
        <f>ROUND(I204*H204,2)</f>
        <v>0</v>
      </c>
      <c r="K204" s="181" t="s">
        <v>192</v>
      </c>
      <c r="L204" s="38"/>
      <c r="M204" s="186" t="s">
        <v>1</v>
      </c>
      <c r="N204" s="187" t="s">
        <v>48</v>
      </c>
      <c r="O204" s="76"/>
      <c r="P204" s="188">
        <f>O204*H204</f>
        <v>0</v>
      </c>
      <c r="Q204" s="188">
        <v>0</v>
      </c>
      <c r="R204" s="188">
        <f>Q204*H204</f>
        <v>0</v>
      </c>
      <c r="S204" s="188">
        <v>0</v>
      </c>
      <c r="T204" s="18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0" t="s">
        <v>293</v>
      </c>
      <c r="AT204" s="190" t="s">
        <v>143</v>
      </c>
      <c r="AU204" s="190" t="s">
        <v>95</v>
      </c>
      <c r="AY204" s="18" t="s">
        <v>141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95</v>
      </c>
      <c r="BK204" s="191">
        <f>ROUND(I204*H204,2)</f>
        <v>0</v>
      </c>
      <c r="BL204" s="18" t="s">
        <v>293</v>
      </c>
      <c r="BM204" s="190" t="s">
        <v>449</v>
      </c>
    </row>
    <row r="205" s="2" customFormat="1">
      <c r="A205" s="37"/>
      <c r="B205" s="38"/>
      <c r="C205" s="37"/>
      <c r="D205" s="192" t="s">
        <v>148</v>
      </c>
      <c r="E205" s="37"/>
      <c r="F205" s="193" t="s">
        <v>450</v>
      </c>
      <c r="G205" s="37"/>
      <c r="H205" s="37"/>
      <c r="I205" s="194"/>
      <c r="J205" s="37"/>
      <c r="K205" s="37"/>
      <c r="L205" s="38"/>
      <c r="M205" s="195"/>
      <c r="N205" s="196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148</v>
      </c>
      <c r="AU205" s="18" t="s">
        <v>95</v>
      </c>
    </row>
    <row r="206" s="2" customFormat="1" ht="21.75" customHeight="1">
      <c r="A206" s="37"/>
      <c r="B206" s="178"/>
      <c r="C206" s="227" t="s">
        <v>451</v>
      </c>
      <c r="D206" s="227" t="s">
        <v>365</v>
      </c>
      <c r="E206" s="228" t="s">
        <v>452</v>
      </c>
      <c r="F206" s="229" t="s">
        <v>453</v>
      </c>
      <c r="G206" s="230" t="s">
        <v>269</v>
      </c>
      <c r="H206" s="231">
        <v>2</v>
      </c>
      <c r="I206" s="232"/>
      <c r="J206" s="233">
        <f>ROUND(I206*H206,2)</f>
        <v>0</v>
      </c>
      <c r="K206" s="229" t="s">
        <v>192</v>
      </c>
      <c r="L206" s="234"/>
      <c r="M206" s="235" t="s">
        <v>1</v>
      </c>
      <c r="N206" s="236" t="s">
        <v>48</v>
      </c>
      <c r="O206" s="76"/>
      <c r="P206" s="188">
        <f>O206*H206</f>
        <v>0</v>
      </c>
      <c r="Q206" s="188">
        <v>0.00027</v>
      </c>
      <c r="R206" s="188">
        <f>Q206*H206</f>
        <v>0.00054000000000000001</v>
      </c>
      <c r="S206" s="188">
        <v>0</v>
      </c>
      <c r="T206" s="18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0" t="s">
        <v>434</v>
      </c>
      <c r="AT206" s="190" t="s">
        <v>365</v>
      </c>
      <c r="AU206" s="190" t="s">
        <v>95</v>
      </c>
      <c r="AY206" s="18" t="s">
        <v>141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95</v>
      </c>
      <c r="BK206" s="191">
        <f>ROUND(I206*H206,2)</f>
        <v>0</v>
      </c>
      <c r="BL206" s="18" t="s">
        <v>293</v>
      </c>
      <c r="BM206" s="190" t="s">
        <v>454</v>
      </c>
    </row>
    <row r="207" s="2" customFormat="1">
      <c r="A207" s="37"/>
      <c r="B207" s="38"/>
      <c r="C207" s="37"/>
      <c r="D207" s="192" t="s">
        <v>148</v>
      </c>
      <c r="E207" s="37"/>
      <c r="F207" s="193" t="s">
        <v>455</v>
      </c>
      <c r="G207" s="37"/>
      <c r="H207" s="37"/>
      <c r="I207" s="194"/>
      <c r="J207" s="37"/>
      <c r="K207" s="37"/>
      <c r="L207" s="38"/>
      <c r="M207" s="195"/>
      <c r="N207" s="196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148</v>
      </c>
      <c r="AU207" s="18" t="s">
        <v>95</v>
      </c>
    </row>
    <row r="208" s="2" customFormat="1" ht="16.5" customHeight="1">
      <c r="A208" s="37"/>
      <c r="B208" s="178"/>
      <c r="C208" s="227" t="s">
        <v>456</v>
      </c>
      <c r="D208" s="227" t="s">
        <v>365</v>
      </c>
      <c r="E208" s="228" t="s">
        <v>457</v>
      </c>
      <c r="F208" s="229" t="s">
        <v>458</v>
      </c>
      <c r="G208" s="230" t="s">
        <v>269</v>
      </c>
      <c r="H208" s="231">
        <v>4</v>
      </c>
      <c r="I208" s="232"/>
      <c r="J208" s="233">
        <f>ROUND(I208*H208,2)</f>
        <v>0</v>
      </c>
      <c r="K208" s="229" t="s">
        <v>192</v>
      </c>
      <c r="L208" s="234"/>
      <c r="M208" s="235" t="s">
        <v>1</v>
      </c>
      <c r="N208" s="236" t="s">
        <v>48</v>
      </c>
      <c r="O208" s="76"/>
      <c r="P208" s="188">
        <f>O208*H208</f>
        <v>0</v>
      </c>
      <c r="Q208" s="188">
        <v>0.00032000000000000003</v>
      </c>
      <c r="R208" s="188">
        <f>Q208*H208</f>
        <v>0.0012800000000000001</v>
      </c>
      <c r="S208" s="188">
        <v>0</v>
      </c>
      <c r="T208" s="18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0" t="s">
        <v>434</v>
      </c>
      <c r="AT208" s="190" t="s">
        <v>365</v>
      </c>
      <c r="AU208" s="190" t="s">
        <v>95</v>
      </c>
      <c r="AY208" s="18" t="s">
        <v>141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95</v>
      </c>
      <c r="BK208" s="191">
        <f>ROUND(I208*H208,2)</f>
        <v>0</v>
      </c>
      <c r="BL208" s="18" t="s">
        <v>293</v>
      </c>
      <c r="BM208" s="190" t="s">
        <v>459</v>
      </c>
    </row>
    <row r="209" s="2" customFormat="1">
      <c r="A209" s="37"/>
      <c r="B209" s="38"/>
      <c r="C209" s="37"/>
      <c r="D209" s="192" t="s">
        <v>148</v>
      </c>
      <c r="E209" s="37"/>
      <c r="F209" s="193" t="s">
        <v>458</v>
      </c>
      <c r="G209" s="37"/>
      <c r="H209" s="37"/>
      <c r="I209" s="194"/>
      <c r="J209" s="37"/>
      <c r="K209" s="37"/>
      <c r="L209" s="38"/>
      <c r="M209" s="195"/>
      <c r="N209" s="196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148</v>
      </c>
      <c r="AU209" s="18" t="s">
        <v>95</v>
      </c>
    </row>
    <row r="210" s="2" customFormat="1" ht="24.15" customHeight="1">
      <c r="A210" s="37"/>
      <c r="B210" s="178"/>
      <c r="C210" s="179" t="s">
        <v>460</v>
      </c>
      <c r="D210" s="179" t="s">
        <v>143</v>
      </c>
      <c r="E210" s="180" t="s">
        <v>461</v>
      </c>
      <c r="F210" s="181" t="s">
        <v>462</v>
      </c>
      <c r="G210" s="182" t="s">
        <v>269</v>
      </c>
      <c r="H210" s="183">
        <v>2</v>
      </c>
      <c r="I210" s="184"/>
      <c r="J210" s="185">
        <f>ROUND(I210*H210,2)</f>
        <v>0</v>
      </c>
      <c r="K210" s="181" t="s">
        <v>192</v>
      </c>
      <c r="L210" s="38"/>
      <c r="M210" s="186" t="s">
        <v>1</v>
      </c>
      <c r="N210" s="187" t="s">
        <v>48</v>
      </c>
      <c r="O210" s="76"/>
      <c r="P210" s="188">
        <f>O210*H210</f>
        <v>0</v>
      </c>
      <c r="Q210" s="188">
        <v>0</v>
      </c>
      <c r="R210" s="188">
        <f>Q210*H210</f>
        <v>0</v>
      </c>
      <c r="S210" s="188">
        <v>0</v>
      </c>
      <c r="T210" s="18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0" t="s">
        <v>293</v>
      </c>
      <c r="AT210" s="190" t="s">
        <v>143</v>
      </c>
      <c r="AU210" s="190" t="s">
        <v>95</v>
      </c>
      <c r="AY210" s="18" t="s">
        <v>141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95</v>
      </c>
      <c r="BK210" s="191">
        <f>ROUND(I210*H210,2)</f>
        <v>0</v>
      </c>
      <c r="BL210" s="18" t="s">
        <v>293</v>
      </c>
      <c r="BM210" s="190" t="s">
        <v>463</v>
      </c>
    </row>
    <row r="211" s="2" customFormat="1">
      <c r="A211" s="37"/>
      <c r="B211" s="38"/>
      <c r="C211" s="37"/>
      <c r="D211" s="192" t="s">
        <v>148</v>
      </c>
      <c r="E211" s="37"/>
      <c r="F211" s="193" t="s">
        <v>464</v>
      </c>
      <c r="G211" s="37"/>
      <c r="H211" s="37"/>
      <c r="I211" s="194"/>
      <c r="J211" s="37"/>
      <c r="K211" s="37"/>
      <c r="L211" s="38"/>
      <c r="M211" s="195"/>
      <c r="N211" s="196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148</v>
      </c>
      <c r="AU211" s="18" t="s">
        <v>95</v>
      </c>
    </row>
    <row r="212" s="2" customFormat="1" ht="21.75" customHeight="1">
      <c r="A212" s="37"/>
      <c r="B212" s="178"/>
      <c r="C212" s="227" t="s">
        <v>465</v>
      </c>
      <c r="D212" s="227" t="s">
        <v>365</v>
      </c>
      <c r="E212" s="228" t="s">
        <v>466</v>
      </c>
      <c r="F212" s="229" t="s">
        <v>467</v>
      </c>
      <c r="G212" s="230" t="s">
        <v>269</v>
      </c>
      <c r="H212" s="231">
        <v>2</v>
      </c>
      <c r="I212" s="232"/>
      <c r="J212" s="233">
        <f>ROUND(I212*H212,2)</f>
        <v>0</v>
      </c>
      <c r="K212" s="229" t="s">
        <v>192</v>
      </c>
      <c r="L212" s="234"/>
      <c r="M212" s="235" t="s">
        <v>1</v>
      </c>
      <c r="N212" s="236" t="s">
        <v>48</v>
      </c>
      <c r="O212" s="76"/>
      <c r="P212" s="188">
        <f>O212*H212</f>
        <v>0</v>
      </c>
      <c r="Q212" s="188">
        <v>0.0041999999999999997</v>
      </c>
      <c r="R212" s="188">
        <f>Q212*H212</f>
        <v>0.0083999999999999995</v>
      </c>
      <c r="S212" s="188">
        <v>0</v>
      </c>
      <c r="T212" s="18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0" t="s">
        <v>434</v>
      </c>
      <c r="AT212" s="190" t="s">
        <v>365</v>
      </c>
      <c r="AU212" s="190" t="s">
        <v>95</v>
      </c>
      <c r="AY212" s="18" t="s">
        <v>141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95</v>
      </c>
      <c r="BK212" s="191">
        <f>ROUND(I212*H212,2)</f>
        <v>0</v>
      </c>
      <c r="BL212" s="18" t="s">
        <v>293</v>
      </c>
      <c r="BM212" s="190" t="s">
        <v>468</v>
      </c>
    </row>
    <row r="213" s="2" customFormat="1">
      <c r="A213" s="37"/>
      <c r="B213" s="38"/>
      <c r="C213" s="37"/>
      <c r="D213" s="192" t="s">
        <v>148</v>
      </c>
      <c r="E213" s="37"/>
      <c r="F213" s="193" t="s">
        <v>467</v>
      </c>
      <c r="G213" s="37"/>
      <c r="H213" s="37"/>
      <c r="I213" s="194"/>
      <c r="J213" s="37"/>
      <c r="K213" s="37"/>
      <c r="L213" s="38"/>
      <c r="M213" s="195"/>
      <c r="N213" s="196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148</v>
      </c>
      <c r="AU213" s="18" t="s">
        <v>95</v>
      </c>
    </row>
    <row r="214" s="2" customFormat="1" ht="24.15" customHeight="1">
      <c r="A214" s="37"/>
      <c r="B214" s="178"/>
      <c r="C214" s="179" t="s">
        <v>469</v>
      </c>
      <c r="D214" s="179" t="s">
        <v>143</v>
      </c>
      <c r="E214" s="180" t="s">
        <v>470</v>
      </c>
      <c r="F214" s="181" t="s">
        <v>471</v>
      </c>
      <c r="G214" s="182" t="s">
        <v>269</v>
      </c>
      <c r="H214" s="183">
        <v>1</v>
      </c>
      <c r="I214" s="184"/>
      <c r="J214" s="185">
        <f>ROUND(I214*H214,2)</f>
        <v>0</v>
      </c>
      <c r="K214" s="181" t="s">
        <v>192</v>
      </c>
      <c r="L214" s="38"/>
      <c r="M214" s="186" t="s">
        <v>1</v>
      </c>
      <c r="N214" s="187" t="s">
        <v>48</v>
      </c>
      <c r="O214" s="76"/>
      <c r="P214" s="188">
        <f>O214*H214</f>
        <v>0</v>
      </c>
      <c r="Q214" s="188">
        <v>0</v>
      </c>
      <c r="R214" s="188">
        <f>Q214*H214</f>
        <v>0</v>
      </c>
      <c r="S214" s="188">
        <v>0</v>
      </c>
      <c r="T214" s="18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0" t="s">
        <v>293</v>
      </c>
      <c r="AT214" s="190" t="s">
        <v>143</v>
      </c>
      <c r="AU214" s="190" t="s">
        <v>95</v>
      </c>
      <c r="AY214" s="18" t="s">
        <v>141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95</v>
      </c>
      <c r="BK214" s="191">
        <f>ROUND(I214*H214,2)</f>
        <v>0</v>
      </c>
      <c r="BL214" s="18" t="s">
        <v>293</v>
      </c>
      <c r="BM214" s="190" t="s">
        <v>472</v>
      </c>
    </row>
    <row r="215" s="2" customFormat="1">
      <c r="A215" s="37"/>
      <c r="B215" s="38"/>
      <c r="C215" s="37"/>
      <c r="D215" s="192" t="s">
        <v>148</v>
      </c>
      <c r="E215" s="37"/>
      <c r="F215" s="193" t="s">
        <v>473</v>
      </c>
      <c r="G215" s="37"/>
      <c r="H215" s="37"/>
      <c r="I215" s="194"/>
      <c r="J215" s="37"/>
      <c r="K215" s="37"/>
      <c r="L215" s="38"/>
      <c r="M215" s="195"/>
      <c r="N215" s="196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148</v>
      </c>
      <c r="AU215" s="18" t="s">
        <v>95</v>
      </c>
    </row>
    <row r="216" s="2" customFormat="1" ht="24.15" customHeight="1">
      <c r="A216" s="37"/>
      <c r="B216" s="178"/>
      <c r="C216" s="179" t="s">
        <v>434</v>
      </c>
      <c r="D216" s="179" t="s">
        <v>143</v>
      </c>
      <c r="E216" s="180" t="s">
        <v>474</v>
      </c>
      <c r="F216" s="181" t="s">
        <v>475</v>
      </c>
      <c r="G216" s="182" t="s">
        <v>280</v>
      </c>
      <c r="H216" s="183">
        <v>0.012999999999999999</v>
      </c>
      <c r="I216" s="184"/>
      <c r="J216" s="185">
        <f>ROUND(I216*H216,2)</f>
        <v>0</v>
      </c>
      <c r="K216" s="181" t="s">
        <v>192</v>
      </c>
      <c r="L216" s="38"/>
      <c r="M216" s="186" t="s">
        <v>1</v>
      </c>
      <c r="N216" s="187" t="s">
        <v>48</v>
      </c>
      <c r="O216" s="76"/>
      <c r="P216" s="188">
        <f>O216*H216</f>
        <v>0</v>
      </c>
      <c r="Q216" s="188">
        <v>0</v>
      </c>
      <c r="R216" s="188">
        <f>Q216*H216</f>
        <v>0</v>
      </c>
      <c r="S216" s="188">
        <v>0</v>
      </c>
      <c r="T216" s="18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0" t="s">
        <v>293</v>
      </c>
      <c r="AT216" s="190" t="s">
        <v>143</v>
      </c>
      <c r="AU216" s="190" t="s">
        <v>95</v>
      </c>
      <c r="AY216" s="18" t="s">
        <v>141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95</v>
      </c>
      <c r="BK216" s="191">
        <f>ROUND(I216*H216,2)</f>
        <v>0</v>
      </c>
      <c r="BL216" s="18" t="s">
        <v>293</v>
      </c>
      <c r="BM216" s="190" t="s">
        <v>476</v>
      </c>
    </row>
    <row r="217" s="2" customFormat="1">
      <c r="A217" s="37"/>
      <c r="B217" s="38"/>
      <c r="C217" s="37"/>
      <c r="D217" s="192" t="s">
        <v>148</v>
      </c>
      <c r="E217" s="37"/>
      <c r="F217" s="193" t="s">
        <v>477</v>
      </c>
      <c r="G217" s="37"/>
      <c r="H217" s="37"/>
      <c r="I217" s="194"/>
      <c r="J217" s="37"/>
      <c r="K217" s="37"/>
      <c r="L217" s="38"/>
      <c r="M217" s="195"/>
      <c r="N217" s="196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148</v>
      </c>
      <c r="AU217" s="18" t="s">
        <v>95</v>
      </c>
    </row>
    <row r="218" s="2" customFormat="1" ht="24.15" customHeight="1">
      <c r="A218" s="37"/>
      <c r="B218" s="178"/>
      <c r="C218" s="179" t="s">
        <v>478</v>
      </c>
      <c r="D218" s="179" t="s">
        <v>143</v>
      </c>
      <c r="E218" s="180" t="s">
        <v>479</v>
      </c>
      <c r="F218" s="181" t="s">
        <v>480</v>
      </c>
      <c r="G218" s="182" t="s">
        <v>280</v>
      </c>
      <c r="H218" s="183">
        <v>0.012999999999999999</v>
      </c>
      <c r="I218" s="184"/>
      <c r="J218" s="185">
        <f>ROUND(I218*H218,2)</f>
        <v>0</v>
      </c>
      <c r="K218" s="181" t="s">
        <v>192</v>
      </c>
      <c r="L218" s="38"/>
      <c r="M218" s="186" t="s">
        <v>1</v>
      </c>
      <c r="N218" s="187" t="s">
        <v>48</v>
      </c>
      <c r="O218" s="76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0" t="s">
        <v>293</v>
      </c>
      <c r="AT218" s="190" t="s">
        <v>143</v>
      </c>
      <c r="AU218" s="190" t="s">
        <v>95</v>
      </c>
      <c r="AY218" s="18" t="s">
        <v>141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95</v>
      </c>
      <c r="BK218" s="191">
        <f>ROUND(I218*H218,2)</f>
        <v>0</v>
      </c>
      <c r="BL218" s="18" t="s">
        <v>293</v>
      </c>
      <c r="BM218" s="190" t="s">
        <v>481</v>
      </c>
    </row>
    <row r="219" s="2" customFormat="1">
      <c r="A219" s="37"/>
      <c r="B219" s="38"/>
      <c r="C219" s="37"/>
      <c r="D219" s="192" t="s">
        <v>148</v>
      </c>
      <c r="E219" s="37"/>
      <c r="F219" s="193" t="s">
        <v>482</v>
      </c>
      <c r="G219" s="37"/>
      <c r="H219" s="37"/>
      <c r="I219" s="194"/>
      <c r="J219" s="37"/>
      <c r="K219" s="37"/>
      <c r="L219" s="38"/>
      <c r="M219" s="195"/>
      <c r="N219" s="196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148</v>
      </c>
      <c r="AU219" s="18" t="s">
        <v>95</v>
      </c>
    </row>
    <row r="220" s="12" customFormat="1" ht="22.8" customHeight="1">
      <c r="A220" s="12"/>
      <c r="B220" s="165"/>
      <c r="C220" s="12"/>
      <c r="D220" s="166" t="s">
        <v>81</v>
      </c>
      <c r="E220" s="176" t="s">
        <v>333</v>
      </c>
      <c r="F220" s="176" t="s">
        <v>334</v>
      </c>
      <c r="G220" s="12"/>
      <c r="H220" s="12"/>
      <c r="I220" s="168"/>
      <c r="J220" s="177">
        <f>BK220</f>
        <v>0</v>
      </c>
      <c r="K220" s="12"/>
      <c r="L220" s="165"/>
      <c r="M220" s="170"/>
      <c r="N220" s="171"/>
      <c r="O220" s="171"/>
      <c r="P220" s="172">
        <f>SUM(P221:P233)</f>
        <v>0</v>
      </c>
      <c r="Q220" s="171"/>
      <c r="R220" s="172">
        <f>SUM(R221:R233)</f>
        <v>0.12054000000000001</v>
      </c>
      <c r="S220" s="171"/>
      <c r="T220" s="173">
        <f>SUM(T221:T233)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66" t="s">
        <v>95</v>
      </c>
      <c r="AT220" s="174" t="s">
        <v>81</v>
      </c>
      <c r="AU220" s="174" t="s">
        <v>89</v>
      </c>
      <c r="AY220" s="166" t="s">
        <v>141</v>
      </c>
      <c r="BK220" s="175">
        <f>SUM(BK221:BK233)</f>
        <v>0</v>
      </c>
    </row>
    <row r="221" s="2" customFormat="1" ht="33" customHeight="1">
      <c r="A221" s="37"/>
      <c r="B221" s="178"/>
      <c r="C221" s="179" t="s">
        <v>483</v>
      </c>
      <c r="D221" s="179" t="s">
        <v>143</v>
      </c>
      <c r="E221" s="180" t="s">
        <v>484</v>
      </c>
      <c r="F221" s="181" t="s">
        <v>485</v>
      </c>
      <c r="G221" s="182" t="s">
        <v>239</v>
      </c>
      <c r="H221" s="183">
        <v>38</v>
      </c>
      <c r="I221" s="184"/>
      <c r="J221" s="185">
        <f>ROUND(I221*H221,2)</f>
        <v>0</v>
      </c>
      <c r="K221" s="181" t="s">
        <v>192</v>
      </c>
      <c r="L221" s="38"/>
      <c r="M221" s="186" t="s">
        <v>1</v>
      </c>
      <c r="N221" s="187" t="s">
        <v>48</v>
      </c>
      <c r="O221" s="76"/>
      <c r="P221" s="188">
        <f>O221*H221</f>
        <v>0</v>
      </c>
      <c r="Q221" s="188">
        <v>0.0028900000000000002</v>
      </c>
      <c r="R221" s="188">
        <f>Q221*H221</f>
        <v>0.10982</v>
      </c>
      <c r="S221" s="188">
        <v>0</v>
      </c>
      <c r="T221" s="18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0" t="s">
        <v>293</v>
      </c>
      <c r="AT221" s="190" t="s">
        <v>143</v>
      </c>
      <c r="AU221" s="190" t="s">
        <v>95</v>
      </c>
      <c r="AY221" s="18" t="s">
        <v>141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95</v>
      </c>
      <c r="BK221" s="191">
        <f>ROUND(I221*H221,2)</f>
        <v>0</v>
      </c>
      <c r="BL221" s="18" t="s">
        <v>293</v>
      </c>
      <c r="BM221" s="190" t="s">
        <v>486</v>
      </c>
    </row>
    <row r="222" s="2" customFormat="1">
      <c r="A222" s="37"/>
      <c r="B222" s="38"/>
      <c r="C222" s="37"/>
      <c r="D222" s="192" t="s">
        <v>148</v>
      </c>
      <c r="E222" s="37"/>
      <c r="F222" s="193" t="s">
        <v>487</v>
      </c>
      <c r="G222" s="37"/>
      <c r="H222" s="37"/>
      <c r="I222" s="194"/>
      <c r="J222" s="37"/>
      <c r="K222" s="37"/>
      <c r="L222" s="38"/>
      <c r="M222" s="195"/>
      <c r="N222" s="196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148</v>
      </c>
      <c r="AU222" s="18" t="s">
        <v>95</v>
      </c>
    </row>
    <row r="223" s="2" customFormat="1" ht="16.5" customHeight="1">
      <c r="A223" s="37"/>
      <c r="B223" s="178"/>
      <c r="C223" s="179" t="s">
        <v>488</v>
      </c>
      <c r="D223" s="179" t="s">
        <v>143</v>
      </c>
      <c r="E223" s="180" t="s">
        <v>489</v>
      </c>
      <c r="F223" s="181" t="s">
        <v>490</v>
      </c>
      <c r="G223" s="182" t="s">
        <v>239</v>
      </c>
      <c r="H223" s="183">
        <v>20</v>
      </c>
      <c r="I223" s="184"/>
      <c r="J223" s="185">
        <f>ROUND(I223*H223,2)</f>
        <v>0</v>
      </c>
      <c r="K223" s="181" t="s">
        <v>192</v>
      </c>
      <c r="L223" s="38"/>
      <c r="M223" s="186" t="s">
        <v>1</v>
      </c>
      <c r="N223" s="187" t="s">
        <v>48</v>
      </c>
      <c r="O223" s="76"/>
      <c r="P223" s="188">
        <f>O223*H223</f>
        <v>0</v>
      </c>
      <c r="Q223" s="188">
        <v>0</v>
      </c>
      <c r="R223" s="188">
        <f>Q223*H223</f>
        <v>0</v>
      </c>
      <c r="S223" s="188">
        <v>0</v>
      </c>
      <c r="T223" s="18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0" t="s">
        <v>293</v>
      </c>
      <c r="AT223" s="190" t="s">
        <v>143</v>
      </c>
      <c r="AU223" s="190" t="s">
        <v>95</v>
      </c>
      <c r="AY223" s="18" t="s">
        <v>141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95</v>
      </c>
      <c r="BK223" s="191">
        <f>ROUND(I223*H223,2)</f>
        <v>0</v>
      </c>
      <c r="BL223" s="18" t="s">
        <v>293</v>
      </c>
      <c r="BM223" s="190" t="s">
        <v>491</v>
      </c>
    </row>
    <row r="224" s="2" customFormat="1">
      <c r="A224" s="37"/>
      <c r="B224" s="38"/>
      <c r="C224" s="37"/>
      <c r="D224" s="192" t="s">
        <v>148</v>
      </c>
      <c r="E224" s="37"/>
      <c r="F224" s="193" t="s">
        <v>492</v>
      </c>
      <c r="G224" s="37"/>
      <c r="H224" s="37"/>
      <c r="I224" s="194"/>
      <c r="J224" s="37"/>
      <c r="K224" s="37"/>
      <c r="L224" s="38"/>
      <c r="M224" s="195"/>
      <c r="N224" s="196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148</v>
      </c>
      <c r="AU224" s="18" t="s">
        <v>95</v>
      </c>
    </row>
    <row r="225" s="2" customFormat="1" ht="16.5" customHeight="1">
      <c r="A225" s="37"/>
      <c r="B225" s="178"/>
      <c r="C225" s="179" t="s">
        <v>493</v>
      </c>
      <c r="D225" s="179" t="s">
        <v>143</v>
      </c>
      <c r="E225" s="180" t="s">
        <v>494</v>
      </c>
      <c r="F225" s="181" t="s">
        <v>495</v>
      </c>
      <c r="G225" s="182" t="s">
        <v>269</v>
      </c>
      <c r="H225" s="183">
        <v>20</v>
      </c>
      <c r="I225" s="184"/>
      <c r="J225" s="185">
        <f>ROUND(I225*H225,2)</f>
        <v>0</v>
      </c>
      <c r="K225" s="181" t="s">
        <v>192</v>
      </c>
      <c r="L225" s="38"/>
      <c r="M225" s="186" t="s">
        <v>1</v>
      </c>
      <c r="N225" s="187" t="s">
        <v>48</v>
      </c>
      <c r="O225" s="76"/>
      <c r="P225" s="188">
        <f>O225*H225</f>
        <v>0</v>
      </c>
      <c r="Q225" s="188">
        <v>0</v>
      </c>
      <c r="R225" s="188">
        <f>Q225*H225</f>
        <v>0</v>
      </c>
      <c r="S225" s="188">
        <v>0</v>
      </c>
      <c r="T225" s="18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0" t="s">
        <v>293</v>
      </c>
      <c r="AT225" s="190" t="s">
        <v>143</v>
      </c>
      <c r="AU225" s="190" t="s">
        <v>95</v>
      </c>
      <c r="AY225" s="18" t="s">
        <v>141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95</v>
      </c>
      <c r="BK225" s="191">
        <f>ROUND(I225*H225,2)</f>
        <v>0</v>
      </c>
      <c r="BL225" s="18" t="s">
        <v>293</v>
      </c>
      <c r="BM225" s="190" t="s">
        <v>496</v>
      </c>
    </row>
    <row r="226" s="2" customFormat="1">
      <c r="A226" s="37"/>
      <c r="B226" s="38"/>
      <c r="C226" s="37"/>
      <c r="D226" s="192" t="s">
        <v>148</v>
      </c>
      <c r="E226" s="37"/>
      <c r="F226" s="193" t="s">
        <v>497</v>
      </c>
      <c r="G226" s="37"/>
      <c r="H226" s="37"/>
      <c r="I226" s="194"/>
      <c r="J226" s="37"/>
      <c r="K226" s="37"/>
      <c r="L226" s="38"/>
      <c r="M226" s="195"/>
      <c r="N226" s="196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148</v>
      </c>
      <c r="AU226" s="18" t="s">
        <v>95</v>
      </c>
    </row>
    <row r="227" s="2" customFormat="1" ht="24.15" customHeight="1">
      <c r="A227" s="37"/>
      <c r="B227" s="178"/>
      <c r="C227" s="227" t="s">
        <v>498</v>
      </c>
      <c r="D227" s="227" t="s">
        <v>365</v>
      </c>
      <c r="E227" s="228" t="s">
        <v>499</v>
      </c>
      <c r="F227" s="229" t="s">
        <v>500</v>
      </c>
      <c r="G227" s="230" t="s">
        <v>269</v>
      </c>
      <c r="H227" s="231">
        <v>8</v>
      </c>
      <c r="I227" s="232"/>
      <c r="J227" s="233">
        <f>ROUND(I227*H227,2)</f>
        <v>0</v>
      </c>
      <c r="K227" s="229" t="s">
        <v>1</v>
      </c>
      <c r="L227" s="234"/>
      <c r="M227" s="235" t="s">
        <v>1</v>
      </c>
      <c r="N227" s="236" t="s">
        <v>48</v>
      </c>
      <c r="O227" s="76"/>
      <c r="P227" s="188">
        <f>O227*H227</f>
        <v>0</v>
      </c>
      <c r="Q227" s="188">
        <v>0.00042000000000000002</v>
      </c>
      <c r="R227" s="188">
        <f>Q227*H227</f>
        <v>0.0033600000000000001</v>
      </c>
      <c r="S227" s="188">
        <v>0</v>
      </c>
      <c r="T227" s="18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0" t="s">
        <v>434</v>
      </c>
      <c r="AT227" s="190" t="s">
        <v>365</v>
      </c>
      <c r="AU227" s="190" t="s">
        <v>95</v>
      </c>
      <c r="AY227" s="18" t="s">
        <v>141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95</v>
      </c>
      <c r="BK227" s="191">
        <f>ROUND(I227*H227,2)</f>
        <v>0</v>
      </c>
      <c r="BL227" s="18" t="s">
        <v>293</v>
      </c>
      <c r="BM227" s="190" t="s">
        <v>501</v>
      </c>
    </row>
    <row r="228" s="2" customFormat="1" ht="21.75" customHeight="1">
      <c r="A228" s="37"/>
      <c r="B228" s="178"/>
      <c r="C228" s="179" t="s">
        <v>502</v>
      </c>
      <c r="D228" s="179" t="s">
        <v>143</v>
      </c>
      <c r="E228" s="180" t="s">
        <v>503</v>
      </c>
      <c r="F228" s="181" t="s">
        <v>504</v>
      </c>
      <c r="G228" s="182" t="s">
        <v>269</v>
      </c>
      <c r="H228" s="183">
        <v>8</v>
      </c>
      <c r="I228" s="184"/>
      <c r="J228" s="185">
        <f>ROUND(I228*H228,2)</f>
        <v>0</v>
      </c>
      <c r="K228" s="181" t="s">
        <v>192</v>
      </c>
      <c r="L228" s="38"/>
      <c r="M228" s="186" t="s">
        <v>1</v>
      </c>
      <c r="N228" s="187" t="s">
        <v>48</v>
      </c>
      <c r="O228" s="76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0" t="s">
        <v>293</v>
      </c>
      <c r="AT228" s="190" t="s">
        <v>143</v>
      </c>
      <c r="AU228" s="190" t="s">
        <v>95</v>
      </c>
      <c r="AY228" s="18" t="s">
        <v>141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95</v>
      </c>
      <c r="BK228" s="191">
        <f>ROUND(I228*H228,2)</f>
        <v>0</v>
      </c>
      <c r="BL228" s="18" t="s">
        <v>293</v>
      </c>
      <c r="BM228" s="190" t="s">
        <v>505</v>
      </c>
    </row>
    <row r="229" s="2" customFormat="1">
      <c r="A229" s="37"/>
      <c r="B229" s="38"/>
      <c r="C229" s="37"/>
      <c r="D229" s="192" t="s">
        <v>148</v>
      </c>
      <c r="E229" s="37"/>
      <c r="F229" s="193" t="s">
        <v>506</v>
      </c>
      <c r="G229" s="37"/>
      <c r="H229" s="37"/>
      <c r="I229" s="194"/>
      <c r="J229" s="37"/>
      <c r="K229" s="37"/>
      <c r="L229" s="38"/>
      <c r="M229" s="195"/>
      <c r="N229" s="196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148</v>
      </c>
      <c r="AU229" s="18" t="s">
        <v>95</v>
      </c>
    </row>
    <row r="230" s="2" customFormat="1" ht="16.5" customHeight="1">
      <c r="A230" s="37"/>
      <c r="B230" s="178"/>
      <c r="C230" s="227" t="s">
        <v>507</v>
      </c>
      <c r="D230" s="227" t="s">
        <v>365</v>
      </c>
      <c r="E230" s="228" t="s">
        <v>508</v>
      </c>
      <c r="F230" s="229" t="s">
        <v>509</v>
      </c>
      <c r="G230" s="230" t="s">
        <v>269</v>
      </c>
      <c r="H230" s="231">
        <v>8</v>
      </c>
      <c r="I230" s="232"/>
      <c r="J230" s="233">
        <f>ROUND(I230*H230,2)</f>
        <v>0</v>
      </c>
      <c r="K230" s="229" t="s">
        <v>192</v>
      </c>
      <c r="L230" s="234"/>
      <c r="M230" s="235" t="s">
        <v>1</v>
      </c>
      <c r="N230" s="236" t="s">
        <v>48</v>
      </c>
      <c r="O230" s="76"/>
      <c r="P230" s="188">
        <f>O230*H230</f>
        <v>0</v>
      </c>
      <c r="Q230" s="188">
        <v>0.00092000000000000003</v>
      </c>
      <c r="R230" s="188">
        <f>Q230*H230</f>
        <v>0.0073600000000000002</v>
      </c>
      <c r="S230" s="188">
        <v>0</v>
      </c>
      <c r="T230" s="18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0" t="s">
        <v>434</v>
      </c>
      <c r="AT230" s="190" t="s">
        <v>365</v>
      </c>
      <c r="AU230" s="190" t="s">
        <v>95</v>
      </c>
      <c r="AY230" s="18" t="s">
        <v>141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95</v>
      </c>
      <c r="BK230" s="191">
        <f>ROUND(I230*H230,2)</f>
        <v>0</v>
      </c>
      <c r="BL230" s="18" t="s">
        <v>293</v>
      </c>
      <c r="BM230" s="190" t="s">
        <v>510</v>
      </c>
    </row>
    <row r="231" s="2" customFormat="1">
      <c r="A231" s="37"/>
      <c r="B231" s="38"/>
      <c r="C231" s="37"/>
      <c r="D231" s="192" t="s">
        <v>148</v>
      </c>
      <c r="E231" s="37"/>
      <c r="F231" s="193" t="s">
        <v>509</v>
      </c>
      <c r="G231" s="37"/>
      <c r="H231" s="37"/>
      <c r="I231" s="194"/>
      <c r="J231" s="37"/>
      <c r="K231" s="37"/>
      <c r="L231" s="38"/>
      <c r="M231" s="195"/>
      <c r="N231" s="196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148</v>
      </c>
      <c r="AU231" s="18" t="s">
        <v>95</v>
      </c>
    </row>
    <row r="232" s="2" customFormat="1" ht="24.15" customHeight="1">
      <c r="A232" s="37"/>
      <c r="B232" s="178"/>
      <c r="C232" s="179" t="s">
        <v>511</v>
      </c>
      <c r="D232" s="179" t="s">
        <v>143</v>
      </c>
      <c r="E232" s="180" t="s">
        <v>512</v>
      </c>
      <c r="F232" s="181" t="s">
        <v>513</v>
      </c>
      <c r="G232" s="182" t="s">
        <v>280</v>
      </c>
      <c r="H232" s="183">
        <v>0.121</v>
      </c>
      <c r="I232" s="184"/>
      <c r="J232" s="185">
        <f>ROUND(I232*H232,2)</f>
        <v>0</v>
      </c>
      <c r="K232" s="181" t="s">
        <v>192</v>
      </c>
      <c r="L232" s="38"/>
      <c r="M232" s="186" t="s">
        <v>1</v>
      </c>
      <c r="N232" s="187" t="s">
        <v>48</v>
      </c>
      <c r="O232" s="76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0" t="s">
        <v>293</v>
      </c>
      <c r="AT232" s="190" t="s">
        <v>143</v>
      </c>
      <c r="AU232" s="190" t="s">
        <v>95</v>
      </c>
      <c r="AY232" s="18" t="s">
        <v>141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95</v>
      </c>
      <c r="BK232" s="191">
        <f>ROUND(I232*H232,2)</f>
        <v>0</v>
      </c>
      <c r="BL232" s="18" t="s">
        <v>293</v>
      </c>
      <c r="BM232" s="190" t="s">
        <v>514</v>
      </c>
    </row>
    <row r="233" s="2" customFormat="1">
      <c r="A233" s="37"/>
      <c r="B233" s="38"/>
      <c r="C233" s="37"/>
      <c r="D233" s="192" t="s">
        <v>148</v>
      </c>
      <c r="E233" s="37"/>
      <c r="F233" s="193" t="s">
        <v>515</v>
      </c>
      <c r="G233" s="37"/>
      <c r="H233" s="37"/>
      <c r="I233" s="194"/>
      <c r="J233" s="37"/>
      <c r="K233" s="37"/>
      <c r="L233" s="38"/>
      <c r="M233" s="197"/>
      <c r="N233" s="198"/>
      <c r="O233" s="199"/>
      <c r="P233" s="199"/>
      <c r="Q233" s="199"/>
      <c r="R233" s="199"/>
      <c r="S233" s="199"/>
      <c r="T233" s="200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148</v>
      </c>
      <c r="AU233" s="18" t="s">
        <v>95</v>
      </c>
    </row>
    <row r="234" s="2" customFormat="1" ht="6.96" customHeight="1">
      <c r="A234" s="37"/>
      <c r="B234" s="59"/>
      <c r="C234" s="60"/>
      <c r="D234" s="60"/>
      <c r="E234" s="60"/>
      <c r="F234" s="60"/>
      <c r="G234" s="60"/>
      <c r="H234" s="60"/>
      <c r="I234" s="60"/>
      <c r="J234" s="60"/>
      <c r="K234" s="60"/>
      <c r="L234" s="38"/>
      <c r="M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</row>
  </sheetData>
  <autoFilter ref="C129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="1" customFormat="1" ht="24.96" customHeight="1">
      <c r="B4" s="21"/>
      <c r="D4" s="22" t="s">
        <v>112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Trojlístek Kamenice nad Lipou – oprava podlah a izolací</v>
      </c>
      <c r="F7" s="31"/>
      <c r="G7" s="31"/>
      <c r="H7" s="31"/>
      <c r="L7" s="21"/>
    </row>
    <row r="8" s="1" customFormat="1" ht="12" customHeight="1">
      <c r="B8" s="21"/>
      <c r="D8" s="31" t="s">
        <v>113</v>
      </c>
      <c r="L8" s="21"/>
    </row>
    <row r="9" s="2" customFormat="1" ht="16.5" customHeight="1">
      <c r="A9" s="37"/>
      <c r="B9" s="38"/>
      <c r="C9" s="37"/>
      <c r="D9" s="37"/>
      <c r="E9" s="128" t="s">
        <v>516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516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3. 6. 2022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62.5" customHeight="1">
      <c r="A29" s="129"/>
      <c r="B29" s="130"/>
      <c r="C29" s="129"/>
      <c r="D29" s="129"/>
      <c r="E29" s="35" t="s">
        <v>517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ROUND(J128,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ROUND((SUM(BE128:BE258)),  2)</f>
        <v>0</v>
      </c>
      <c r="G35" s="37"/>
      <c r="H35" s="37"/>
      <c r="I35" s="135">
        <v>0.20999999999999999</v>
      </c>
      <c r="J35" s="134">
        <f>ROUND(((SUM(BE128:BE258))*I35),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ROUND((SUM(BF128:BF258)),  2)</f>
        <v>0</v>
      </c>
      <c r="G36" s="37"/>
      <c r="H36" s="37"/>
      <c r="I36" s="135">
        <v>0.14999999999999999</v>
      </c>
      <c r="J36" s="134">
        <f>ROUND(((SUM(BF128:BF258))*I36),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ROUND((SUM(BG128:BG258)),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ROUND((SUM(BH128:BH258)),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ROUND((SUM(BI128:BI258)),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Trojlístek Kamenice nad Lipou – oprava podlah a izolací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113</v>
      </c>
      <c r="L86" s="21"/>
    </row>
    <row r="87" s="2" customFormat="1" ht="16.5" customHeight="1">
      <c r="A87" s="37"/>
      <c r="B87" s="38"/>
      <c r="C87" s="37"/>
      <c r="D87" s="37"/>
      <c r="E87" s="128" t="s">
        <v>516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IO-01 - Zpevněné a nezpevněné plochy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Kamenice nad Lipou, ul. Vítězslava Nováka</v>
      </c>
      <c r="G91" s="37"/>
      <c r="H91" s="37"/>
      <c r="I91" s="31" t="s">
        <v>23</v>
      </c>
      <c r="J91" s="68" t="str">
        <f>IF(J14="","",J14)</f>
        <v>3. 6. 2022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119</v>
      </c>
      <c r="D96" s="136"/>
      <c r="E96" s="136"/>
      <c r="F96" s="136"/>
      <c r="G96" s="136"/>
      <c r="H96" s="136"/>
      <c r="I96" s="136"/>
      <c r="J96" s="145" t="s">
        <v>120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121</v>
      </c>
      <c r="D98" s="37"/>
      <c r="E98" s="37"/>
      <c r="F98" s="37"/>
      <c r="G98" s="37"/>
      <c r="H98" s="37"/>
      <c r="I98" s="37"/>
      <c r="J98" s="95">
        <f>J128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122</v>
      </c>
    </row>
    <row r="99" s="9" customFormat="1" ht="24.96" customHeight="1">
      <c r="A99" s="9"/>
      <c r="B99" s="147"/>
      <c r="C99" s="9"/>
      <c r="D99" s="148" t="s">
        <v>177</v>
      </c>
      <c r="E99" s="149"/>
      <c r="F99" s="149"/>
      <c r="G99" s="149"/>
      <c r="H99" s="149"/>
      <c r="I99" s="149"/>
      <c r="J99" s="150">
        <f>J129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178</v>
      </c>
      <c r="E100" s="153"/>
      <c r="F100" s="153"/>
      <c r="G100" s="153"/>
      <c r="H100" s="153"/>
      <c r="I100" s="153"/>
      <c r="J100" s="154">
        <f>J130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518</v>
      </c>
      <c r="E101" s="153"/>
      <c r="F101" s="153"/>
      <c r="G101" s="153"/>
      <c r="H101" s="153"/>
      <c r="I101" s="153"/>
      <c r="J101" s="154">
        <f>J170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519</v>
      </c>
      <c r="E102" s="153"/>
      <c r="F102" s="153"/>
      <c r="G102" s="153"/>
      <c r="H102" s="153"/>
      <c r="I102" s="153"/>
      <c r="J102" s="154">
        <f>J176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179</v>
      </c>
      <c r="E103" s="153"/>
      <c r="F103" s="153"/>
      <c r="G103" s="153"/>
      <c r="H103" s="153"/>
      <c r="I103" s="153"/>
      <c r="J103" s="154">
        <f>J192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180</v>
      </c>
      <c r="E104" s="153"/>
      <c r="F104" s="153"/>
      <c r="G104" s="153"/>
      <c r="H104" s="153"/>
      <c r="I104" s="153"/>
      <c r="J104" s="154">
        <f>J198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181</v>
      </c>
      <c r="E105" s="153"/>
      <c r="F105" s="153"/>
      <c r="G105" s="153"/>
      <c r="H105" s="153"/>
      <c r="I105" s="153"/>
      <c r="J105" s="154">
        <f>J237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344</v>
      </c>
      <c r="E106" s="153"/>
      <c r="F106" s="153"/>
      <c r="G106" s="153"/>
      <c r="H106" s="153"/>
      <c r="I106" s="153"/>
      <c r="J106" s="154">
        <f>J256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125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8" t="str">
        <f>E7</f>
        <v>Trojlístek Kamenice nad Lipou – oprava podlah a izolací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1"/>
      <c r="C117" s="31" t="s">
        <v>113</v>
      </c>
      <c r="L117" s="21"/>
    </row>
    <row r="118" s="2" customFormat="1" ht="16.5" customHeight="1">
      <c r="A118" s="37"/>
      <c r="B118" s="38"/>
      <c r="C118" s="37"/>
      <c r="D118" s="37"/>
      <c r="E118" s="128" t="s">
        <v>516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115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E11</f>
        <v>IO-01 - Zpevněné a nezpevněné plochy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21</v>
      </c>
      <c r="D122" s="37"/>
      <c r="E122" s="37"/>
      <c r="F122" s="26" t="str">
        <f>F14</f>
        <v>Kamenice nad Lipou, ul. Vítězslava Nováka</v>
      </c>
      <c r="G122" s="37"/>
      <c r="H122" s="37"/>
      <c r="I122" s="31" t="s">
        <v>23</v>
      </c>
      <c r="J122" s="68" t="str">
        <f>IF(J14="","",J14)</f>
        <v>3. 6. 2022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25</v>
      </c>
      <c r="D124" s="37"/>
      <c r="E124" s="37"/>
      <c r="F124" s="26" t="str">
        <f>E17</f>
        <v>Kraj Vysočina</v>
      </c>
      <c r="G124" s="37"/>
      <c r="H124" s="37"/>
      <c r="I124" s="31" t="s">
        <v>33</v>
      </c>
      <c r="J124" s="35" t="str">
        <f>E23</f>
        <v>PROJEKT CENTRUM NOVA s.r.o.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31</v>
      </c>
      <c r="D125" s="37"/>
      <c r="E125" s="37"/>
      <c r="F125" s="26" t="str">
        <f>IF(E20="","",E20)</f>
        <v>Vyplň údaj</v>
      </c>
      <c r="G125" s="37"/>
      <c r="H125" s="37"/>
      <c r="I125" s="31" t="s">
        <v>38</v>
      </c>
      <c r="J125" s="35" t="str">
        <f>E26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55"/>
      <c r="B127" s="156"/>
      <c r="C127" s="157" t="s">
        <v>126</v>
      </c>
      <c r="D127" s="158" t="s">
        <v>67</v>
      </c>
      <c r="E127" s="158" t="s">
        <v>63</v>
      </c>
      <c r="F127" s="158" t="s">
        <v>64</v>
      </c>
      <c r="G127" s="158" t="s">
        <v>127</v>
      </c>
      <c r="H127" s="158" t="s">
        <v>128</v>
      </c>
      <c r="I127" s="158" t="s">
        <v>129</v>
      </c>
      <c r="J127" s="158" t="s">
        <v>120</v>
      </c>
      <c r="K127" s="159" t="s">
        <v>130</v>
      </c>
      <c r="L127" s="160"/>
      <c r="M127" s="85" t="s">
        <v>1</v>
      </c>
      <c r="N127" s="86" t="s">
        <v>46</v>
      </c>
      <c r="O127" s="86" t="s">
        <v>131</v>
      </c>
      <c r="P127" s="86" t="s">
        <v>132</v>
      </c>
      <c r="Q127" s="86" t="s">
        <v>133</v>
      </c>
      <c r="R127" s="86" t="s">
        <v>134</v>
      </c>
      <c r="S127" s="86" t="s">
        <v>135</v>
      </c>
      <c r="T127" s="87" t="s">
        <v>136</v>
      </c>
      <c r="U127" s="155"/>
      <c r="V127" s="155"/>
      <c r="W127" s="155"/>
      <c r="X127" s="155"/>
      <c r="Y127" s="155"/>
      <c r="Z127" s="155"/>
      <c r="AA127" s="155"/>
      <c r="AB127" s="155"/>
      <c r="AC127" s="155"/>
      <c r="AD127" s="155"/>
      <c r="AE127" s="155"/>
    </row>
    <row r="128" s="2" customFormat="1" ht="22.8" customHeight="1">
      <c r="A128" s="37"/>
      <c r="B128" s="38"/>
      <c r="C128" s="92" t="s">
        <v>137</v>
      </c>
      <c r="D128" s="37"/>
      <c r="E128" s="37"/>
      <c r="F128" s="37"/>
      <c r="G128" s="37"/>
      <c r="H128" s="37"/>
      <c r="I128" s="37"/>
      <c r="J128" s="161">
        <f>BK128</f>
        <v>0</v>
      </c>
      <c r="K128" s="37"/>
      <c r="L128" s="38"/>
      <c r="M128" s="88"/>
      <c r="N128" s="72"/>
      <c r="O128" s="89"/>
      <c r="P128" s="162">
        <f>P129</f>
        <v>0</v>
      </c>
      <c r="Q128" s="89"/>
      <c r="R128" s="162">
        <f>R129</f>
        <v>14.432406</v>
      </c>
      <c r="S128" s="89"/>
      <c r="T128" s="163">
        <f>T129</f>
        <v>8.7599999999999998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81</v>
      </c>
      <c r="AU128" s="18" t="s">
        <v>122</v>
      </c>
      <c r="BK128" s="164">
        <f>BK129</f>
        <v>0</v>
      </c>
    </row>
    <row r="129" s="12" customFormat="1" ht="25.92" customHeight="1">
      <c r="A129" s="12"/>
      <c r="B129" s="165"/>
      <c r="C129" s="12"/>
      <c r="D129" s="166" t="s">
        <v>81</v>
      </c>
      <c r="E129" s="167" t="s">
        <v>186</v>
      </c>
      <c r="F129" s="167" t="s">
        <v>187</v>
      </c>
      <c r="G129" s="12"/>
      <c r="H129" s="12"/>
      <c r="I129" s="168"/>
      <c r="J129" s="169">
        <f>BK129</f>
        <v>0</v>
      </c>
      <c r="K129" s="12"/>
      <c r="L129" s="165"/>
      <c r="M129" s="170"/>
      <c r="N129" s="171"/>
      <c r="O129" s="171"/>
      <c r="P129" s="172">
        <f>P130+P170+P176+P192+P198+P237+P256</f>
        <v>0</v>
      </c>
      <c r="Q129" s="171"/>
      <c r="R129" s="172">
        <f>R130+R170+R176+R192+R198+R237+R256</f>
        <v>14.432406</v>
      </c>
      <c r="S129" s="171"/>
      <c r="T129" s="173">
        <f>T130+T170+T176+T192+T198+T237+T256</f>
        <v>8.7599999999999998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6" t="s">
        <v>89</v>
      </c>
      <c r="AT129" s="174" t="s">
        <v>81</v>
      </c>
      <c r="AU129" s="174" t="s">
        <v>82</v>
      </c>
      <c r="AY129" s="166" t="s">
        <v>141</v>
      </c>
      <c r="BK129" s="175">
        <f>BK130+BK170+BK176+BK192+BK198+BK237+BK256</f>
        <v>0</v>
      </c>
    </row>
    <row r="130" s="12" customFormat="1" ht="22.8" customHeight="1">
      <c r="A130" s="12"/>
      <c r="B130" s="165"/>
      <c r="C130" s="12"/>
      <c r="D130" s="166" t="s">
        <v>81</v>
      </c>
      <c r="E130" s="176" t="s">
        <v>89</v>
      </c>
      <c r="F130" s="176" t="s">
        <v>188</v>
      </c>
      <c r="G130" s="12"/>
      <c r="H130" s="12"/>
      <c r="I130" s="168"/>
      <c r="J130" s="177">
        <f>BK130</f>
        <v>0</v>
      </c>
      <c r="K130" s="12"/>
      <c r="L130" s="165"/>
      <c r="M130" s="170"/>
      <c r="N130" s="171"/>
      <c r="O130" s="171"/>
      <c r="P130" s="172">
        <f>SUM(P131:P169)</f>
        <v>0</v>
      </c>
      <c r="Q130" s="171"/>
      <c r="R130" s="172">
        <f>SUM(R131:R169)</f>
        <v>0.00021000000000000001</v>
      </c>
      <c r="S130" s="171"/>
      <c r="T130" s="173">
        <f>SUM(T131:T169)</f>
        <v>7.9900000000000002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6" t="s">
        <v>89</v>
      </c>
      <c r="AT130" s="174" t="s">
        <v>81</v>
      </c>
      <c r="AU130" s="174" t="s">
        <v>89</v>
      </c>
      <c r="AY130" s="166" t="s">
        <v>141</v>
      </c>
      <c r="BK130" s="175">
        <f>SUM(BK131:BK169)</f>
        <v>0</v>
      </c>
    </row>
    <row r="131" s="2" customFormat="1" ht="24.15" customHeight="1">
      <c r="A131" s="37"/>
      <c r="B131" s="178"/>
      <c r="C131" s="179" t="s">
        <v>89</v>
      </c>
      <c r="D131" s="179" t="s">
        <v>143</v>
      </c>
      <c r="E131" s="180" t="s">
        <v>520</v>
      </c>
      <c r="F131" s="181" t="s">
        <v>521</v>
      </c>
      <c r="G131" s="182" t="s">
        <v>209</v>
      </c>
      <c r="H131" s="183">
        <v>5</v>
      </c>
      <c r="I131" s="184"/>
      <c r="J131" s="185">
        <f>ROUND(I131*H131,2)</f>
        <v>0</v>
      </c>
      <c r="K131" s="181" t="s">
        <v>192</v>
      </c>
      <c r="L131" s="38"/>
      <c r="M131" s="186" t="s">
        <v>1</v>
      </c>
      <c r="N131" s="187" t="s">
        <v>48</v>
      </c>
      <c r="O131" s="76"/>
      <c r="P131" s="188">
        <f>O131*H131</f>
        <v>0</v>
      </c>
      <c r="Q131" s="188">
        <v>0</v>
      </c>
      <c r="R131" s="188">
        <f>Q131*H131</f>
        <v>0</v>
      </c>
      <c r="S131" s="188">
        <v>0.255</v>
      </c>
      <c r="T131" s="189">
        <f>S131*H131</f>
        <v>1.2749999999999999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0" t="s">
        <v>140</v>
      </c>
      <c r="AT131" s="190" t="s">
        <v>143</v>
      </c>
      <c r="AU131" s="190" t="s">
        <v>95</v>
      </c>
      <c r="AY131" s="18" t="s">
        <v>141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95</v>
      </c>
      <c r="BK131" s="191">
        <f>ROUND(I131*H131,2)</f>
        <v>0</v>
      </c>
      <c r="BL131" s="18" t="s">
        <v>140</v>
      </c>
      <c r="BM131" s="190" t="s">
        <v>522</v>
      </c>
    </row>
    <row r="132" s="2" customFormat="1">
      <c r="A132" s="37"/>
      <c r="B132" s="38"/>
      <c r="C132" s="37"/>
      <c r="D132" s="192" t="s">
        <v>148</v>
      </c>
      <c r="E132" s="37"/>
      <c r="F132" s="193" t="s">
        <v>523</v>
      </c>
      <c r="G132" s="37"/>
      <c r="H132" s="37"/>
      <c r="I132" s="194"/>
      <c r="J132" s="37"/>
      <c r="K132" s="37"/>
      <c r="L132" s="38"/>
      <c r="M132" s="195"/>
      <c r="N132" s="196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148</v>
      </c>
      <c r="AU132" s="18" t="s">
        <v>95</v>
      </c>
    </row>
    <row r="133" s="2" customFormat="1" ht="24.15" customHeight="1">
      <c r="A133" s="37"/>
      <c r="B133" s="178"/>
      <c r="C133" s="179" t="s">
        <v>95</v>
      </c>
      <c r="D133" s="179" t="s">
        <v>143</v>
      </c>
      <c r="E133" s="180" t="s">
        <v>524</v>
      </c>
      <c r="F133" s="181" t="s">
        <v>525</v>
      </c>
      <c r="G133" s="182" t="s">
        <v>209</v>
      </c>
      <c r="H133" s="183">
        <v>9.5</v>
      </c>
      <c r="I133" s="184"/>
      <c r="J133" s="185">
        <f>ROUND(I133*H133,2)</f>
        <v>0</v>
      </c>
      <c r="K133" s="181" t="s">
        <v>192</v>
      </c>
      <c r="L133" s="38"/>
      <c r="M133" s="186" t="s">
        <v>1</v>
      </c>
      <c r="N133" s="187" t="s">
        <v>48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0.26000000000000001</v>
      </c>
      <c r="T133" s="189">
        <f>S133*H133</f>
        <v>2.4700000000000002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140</v>
      </c>
      <c r="AT133" s="190" t="s">
        <v>143</v>
      </c>
      <c r="AU133" s="190" t="s">
        <v>95</v>
      </c>
      <c r="AY133" s="18" t="s">
        <v>141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95</v>
      </c>
      <c r="BK133" s="191">
        <f>ROUND(I133*H133,2)</f>
        <v>0</v>
      </c>
      <c r="BL133" s="18" t="s">
        <v>140</v>
      </c>
      <c r="BM133" s="190" t="s">
        <v>526</v>
      </c>
    </row>
    <row r="134" s="2" customFormat="1">
      <c r="A134" s="37"/>
      <c r="B134" s="38"/>
      <c r="C134" s="37"/>
      <c r="D134" s="192" t="s">
        <v>148</v>
      </c>
      <c r="E134" s="37"/>
      <c r="F134" s="193" t="s">
        <v>527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148</v>
      </c>
      <c r="AU134" s="18" t="s">
        <v>95</v>
      </c>
    </row>
    <row r="135" s="2" customFormat="1" ht="24.15" customHeight="1">
      <c r="A135" s="37"/>
      <c r="B135" s="178"/>
      <c r="C135" s="179" t="s">
        <v>154</v>
      </c>
      <c r="D135" s="179" t="s">
        <v>143</v>
      </c>
      <c r="E135" s="180" t="s">
        <v>528</v>
      </c>
      <c r="F135" s="181" t="s">
        <v>529</v>
      </c>
      <c r="G135" s="182" t="s">
        <v>209</v>
      </c>
      <c r="H135" s="183">
        <v>14.5</v>
      </c>
      <c r="I135" s="184"/>
      <c r="J135" s="185">
        <f>ROUND(I135*H135,2)</f>
        <v>0</v>
      </c>
      <c r="K135" s="181" t="s">
        <v>192</v>
      </c>
      <c r="L135" s="38"/>
      <c r="M135" s="186" t="s">
        <v>1</v>
      </c>
      <c r="N135" s="187" t="s">
        <v>48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0.28999999999999998</v>
      </c>
      <c r="T135" s="189">
        <f>S135*H135</f>
        <v>4.2050000000000001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140</v>
      </c>
      <c r="AT135" s="190" t="s">
        <v>143</v>
      </c>
      <c r="AU135" s="190" t="s">
        <v>95</v>
      </c>
      <c r="AY135" s="18" t="s">
        <v>141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95</v>
      </c>
      <c r="BK135" s="191">
        <f>ROUND(I135*H135,2)</f>
        <v>0</v>
      </c>
      <c r="BL135" s="18" t="s">
        <v>140</v>
      </c>
      <c r="BM135" s="190" t="s">
        <v>530</v>
      </c>
    </row>
    <row r="136" s="2" customFormat="1">
      <c r="A136" s="37"/>
      <c r="B136" s="38"/>
      <c r="C136" s="37"/>
      <c r="D136" s="192" t="s">
        <v>148</v>
      </c>
      <c r="E136" s="37"/>
      <c r="F136" s="193" t="s">
        <v>531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148</v>
      </c>
      <c r="AU136" s="18" t="s">
        <v>95</v>
      </c>
    </row>
    <row r="137" s="14" customFormat="1">
      <c r="A137" s="14"/>
      <c r="B137" s="208"/>
      <c r="C137" s="14"/>
      <c r="D137" s="192" t="s">
        <v>195</v>
      </c>
      <c r="E137" s="209" t="s">
        <v>1</v>
      </c>
      <c r="F137" s="210" t="s">
        <v>163</v>
      </c>
      <c r="G137" s="14"/>
      <c r="H137" s="211">
        <v>5</v>
      </c>
      <c r="I137" s="212"/>
      <c r="J137" s="14"/>
      <c r="K137" s="14"/>
      <c r="L137" s="208"/>
      <c r="M137" s="213"/>
      <c r="N137" s="214"/>
      <c r="O137" s="214"/>
      <c r="P137" s="214"/>
      <c r="Q137" s="214"/>
      <c r="R137" s="214"/>
      <c r="S137" s="214"/>
      <c r="T137" s="21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9" t="s">
        <v>195</v>
      </c>
      <c r="AU137" s="209" t="s">
        <v>95</v>
      </c>
      <c r="AV137" s="14" t="s">
        <v>95</v>
      </c>
      <c r="AW137" s="14" t="s">
        <v>37</v>
      </c>
      <c r="AX137" s="14" t="s">
        <v>82</v>
      </c>
      <c r="AY137" s="209" t="s">
        <v>141</v>
      </c>
    </row>
    <row r="138" s="14" customFormat="1">
      <c r="A138" s="14"/>
      <c r="B138" s="208"/>
      <c r="C138" s="14"/>
      <c r="D138" s="192" t="s">
        <v>195</v>
      </c>
      <c r="E138" s="209" t="s">
        <v>1</v>
      </c>
      <c r="F138" s="210" t="s">
        <v>532</v>
      </c>
      <c r="G138" s="14"/>
      <c r="H138" s="211">
        <v>9.5</v>
      </c>
      <c r="I138" s="212"/>
      <c r="J138" s="14"/>
      <c r="K138" s="14"/>
      <c r="L138" s="208"/>
      <c r="M138" s="213"/>
      <c r="N138" s="214"/>
      <c r="O138" s="214"/>
      <c r="P138" s="214"/>
      <c r="Q138" s="214"/>
      <c r="R138" s="214"/>
      <c r="S138" s="214"/>
      <c r="T138" s="21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9" t="s">
        <v>195</v>
      </c>
      <c r="AU138" s="209" t="s">
        <v>95</v>
      </c>
      <c r="AV138" s="14" t="s">
        <v>95</v>
      </c>
      <c r="AW138" s="14" t="s">
        <v>37</v>
      </c>
      <c r="AX138" s="14" t="s">
        <v>82</v>
      </c>
      <c r="AY138" s="209" t="s">
        <v>141</v>
      </c>
    </row>
    <row r="139" s="15" customFormat="1">
      <c r="A139" s="15"/>
      <c r="B139" s="216"/>
      <c r="C139" s="15"/>
      <c r="D139" s="192" t="s">
        <v>195</v>
      </c>
      <c r="E139" s="217" t="s">
        <v>1</v>
      </c>
      <c r="F139" s="218" t="s">
        <v>199</v>
      </c>
      <c r="G139" s="15"/>
      <c r="H139" s="219">
        <v>14.5</v>
      </c>
      <c r="I139" s="220"/>
      <c r="J139" s="15"/>
      <c r="K139" s="15"/>
      <c r="L139" s="216"/>
      <c r="M139" s="221"/>
      <c r="N139" s="222"/>
      <c r="O139" s="222"/>
      <c r="P139" s="222"/>
      <c r="Q139" s="222"/>
      <c r="R139" s="222"/>
      <c r="S139" s="222"/>
      <c r="T139" s="22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17" t="s">
        <v>195</v>
      </c>
      <c r="AU139" s="217" t="s">
        <v>95</v>
      </c>
      <c r="AV139" s="15" t="s">
        <v>140</v>
      </c>
      <c r="AW139" s="15" t="s">
        <v>37</v>
      </c>
      <c r="AX139" s="15" t="s">
        <v>89</v>
      </c>
      <c r="AY139" s="217" t="s">
        <v>141</v>
      </c>
    </row>
    <row r="140" s="2" customFormat="1" ht="16.5" customHeight="1">
      <c r="A140" s="37"/>
      <c r="B140" s="178"/>
      <c r="C140" s="179" t="s">
        <v>140</v>
      </c>
      <c r="D140" s="179" t="s">
        <v>143</v>
      </c>
      <c r="E140" s="180" t="s">
        <v>533</v>
      </c>
      <c r="F140" s="181" t="s">
        <v>534</v>
      </c>
      <c r="G140" s="182" t="s">
        <v>239</v>
      </c>
      <c r="H140" s="183">
        <v>1</v>
      </c>
      <c r="I140" s="184"/>
      <c r="J140" s="185">
        <f>ROUND(I140*H140,2)</f>
        <v>0</v>
      </c>
      <c r="K140" s="181" t="s">
        <v>192</v>
      </c>
      <c r="L140" s="38"/>
      <c r="M140" s="186" t="s">
        <v>1</v>
      </c>
      <c r="N140" s="187" t="s">
        <v>48</v>
      </c>
      <c r="O140" s="76"/>
      <c r="P140" s="188">
        <f>O140*H140</f>
        <v>0</v>
      </c>
      <c r="Q140" s="188">
        <v>0</v>
      </c>
      <c r="R140" s="188">
        <f>Q140*H140</f>
        <v>0</v>
      </c>
      <c r="S140" s="188">
        <v>0.040000000000000001</v>
      </c>
      <c r="T140" s="189">
        <f>S140*H140</f>
        <v>0.040000000000000001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0" t="s">
        <v>140</v>
      </c>
      <c r="AT140" s="190" t="s">
        <v>143</v>
      </c>
      <c r="AU140" s="190" t="s">
        <v>95</v>
      </c>
      <c r="AY140" s="18" t="s">
        <v>141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95</v>
      </c>
      <c r="BK140" s="191">
        <f>ROUND(I140*H140,2)</f>
        <v>0</v>
      </c>
      <c r="BL140" s="18" t="s">
        <v>140</v>
      </c>
      <c r="BM140" s="190" t="s">
        <v>535</v>
      </c>
    </row>
    <row r="141" s="2" customFormat="1">
      <c r="A141" s="37"/>
      <c r="B141" s="38"/>
      <c r="C141" s="37"/>
      <c r="D141" s="192" t="s">
        <v>148</v>
      </c>
      <c r="E141" s="37"/>
      <c r="F141" s="193" t="s">
        <v>536</v>
      </c>
      <c r="G141" s="37"/>
      <c r="H141" s="37"/>
      <c r="I141" s="194"/>
      <c r="J141" s="37"/>
      <c r="K141" s="37"/>
      <c r="L141" s="38"/>
      <c r="M141" s="195"/>
      <c r="N141" s="196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148</v>
      </c>
      <c r="AU141" s="18" t="s">
        <v>95</v>
      </c>
    </row>
    <row r="142" s="2" customFormat="1" ht="33" customHeight="1">
      <c r="A142" s="37"/>
      <c r="B142" s="178"/>
      <c r="C142" s="179" t="s">
        <v>163</v>
      </c>
      <c r="D142" s="179" t="s">
        <v>143</v>
      </c>
      <c r="E142" s="180" t="s">
        <v>537</v>
      </c>
      <c r="F142" s="181" t="s">
        <v>538</v>
      </c>
      <c r="G142" s="182" t="s">
        <v>191</v>
      </c>
      <c r="H142" s="183">
        <v>3.6000000000000001</v>
      </c>
      <c r="I142" s="184"/>
      <c r="J142" s="185">
        <f>ROUND(I142*H142,2)</f>
        <v>0</v>
      </c>
      <c r="K142" s="181" t="s">
        <v>192</v>
      </c>
      <c r="L142" s="38"/>
      <c r="M142" s="186" t="s">
        <v>1</v>
      </c>
      <c r="N142" s="187" t="s">
        <v>48</v>
      </c>
      <c r="O142" s="76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0" t="s">
        <v>140</v>
      </c>
      <c r="AT142" s="190" t="s">
        <v>143</v>
      </c>
      <c r="AU142" s="190" t="s">
        <v>95</v>
      </c>
      <c r="AY142" s="18" t="s">
        <v>141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95</v>
      </c>
      <c r="BK142" s="191">
        <f>ROUND(I142*H142,2)</f>
        <v>0</v>
      </c>
      <c r="BL142" s="18" t="s">
        <v>140</v>
      </c>
      <c r="BM142" s="190" t="s">
        <v>539</v>
      </c>
    </row>
    <row r="143" s="2" customFormat="1">
      <c r="A143" s="37"/>
      <c r="B143" s="38"/>
      <c r="C143" s="37"/>
      <c r="D143" s="192" t="s">
        <v>148</v>
      </c>
      <c r="E143" s="37"/>
      <c r="F143" s="193" t="s">
        <v>540</v>
      </c>
      <c r="G143" s="37"/>
      <c r="H143" s="37"/>
      <c r="I143" s="194"/>
      <c r="J143" s="37"/>
      <c r="K143" s="37"/>
      <c r="L143" s="38"/>
      <c r="M143" s="195"/>
      <c r="N143" s="196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148</v>
      </c>
      <c r="AU143" s="18" t="s">
        <v>95</v>
      </c>
    </row>
    <row r="144" s="14" customFormat="1">
      <c r="A144" s="14"/>
      <c r="B144" s="208"/>
      <c r="C144" s="14"/>
      <c r="D144" s="192" t="s">
        <v>195</v>
      </c>
      <c r="E144" s="209" t="s">
        <v>1</v>
      </c>
      <c r="F144" s="210" t="s">
        <v>541</v>
      </c>
      <c r="G144" s="14"/>
      <c r="H144" s="211">
        <v>3.6000000000000001</v>
      </c>
      <c r="I144" s="212"/>
      <c r="J144" s="14"/>
      <c r="K144" s="14"/>
      <c r="L144" s="208"/>
      <c r="M144" s="213"/>
      <c r="N144" s="214"/>
      <c r="O144" s="214"/>
      <c r="P144" s="214"/>
      <c r="Q144" s="214"/>
      <c r="R144" s="214"/>
      <c r="S144" s="214"/>
      <c r="T144" s="21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9" t="s">
        <v>195</v>
      </c>
      <c r="AU144" s="209" t="s">
        <v>95</v>
      </c>
      <c r="AV144" s="14" t="s">
        <v>95</v>
      </c>
      <c r="AW144" s="14" t="s">
        <v>37</v>
      </c>
      <c r="AX144" s="14" t="s">
        <v>82</v>
      </c>
      <c r="AY144" s="209" t="s">
        <v>141</v>
      </c>
    </row>
    <row r="145" s="15" customFormat="1">
      <c r="A145" s="15"/>
      <c r="B145" s="216"/>
      <c r="C145" s="15"/>
      <c r="D145" s="192" t="s">
        <v>195</v>
      </c>
      <c r="E145" s="217" t="s">
        <v>1</v>
      </c>
      <c r="F145" s="218" t="s">
        <v>199</v>
      </c>
      <c r="G145" s="15"/>
      <c r="H145" s="219">
        <v>3.6000000000000001</v>
      </c>
      <c r="I145" s="220"/>
      <c r="J145" s="15"/>
      <c r="K145" s="15"/>
      <c r="L145" s="216"/>
      <c r="M145" s="221"/>
      <c r="N145" s="222"/>
      <c r="O145" s="222"/>
      <c r="P145" s="222"/>
      <c r="Q145" s="222"/>
      <c r="R145" s="222"/>
      <c r="S145" s="222"/>
      <c r="T145" s="22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7" t="s">
        <v>195</v>
      </c>
      <c r="AU145" s="217" t="s">
        <v>95</v>
      </c>
      <c r="AV145" s="15" t="s">
        <v>140</v>
      </c>
      <c r="AW145" s="15" t="s">
        <v>37</v>
      </c>
      <c r="AX145" s="15" t="s">
        <v>89</v>
      </c>
      <c r="AY145" s="217" t="s">
        <v>141</v>
      </c>
    </row>
    <row r="146" s="2" customFormat="1" ht="37.8" customHeight="1">
      <c r="A146" s="37"/>
      <c r="B146" s="178"/>
      <c r="C146" s="179" t="s">
        <v>168</v>
      </c>
      <c r="D146" s="179" t="s">
        <v>143</v>
      </c>
      <c r="E146" s="180" t="s">
        <v>542</v>
      </c>
      <c r="F146" s="181" t="s">
        <v>543</v>
      </c>
      <c r="G146" s="182" t="s">
        <v>191</v>
      </c>
      <c r="H146" s="183">
        <v>1.5</v>
      </c>
      <c r="I146" s="184"/>
      <c r="J146" s="185">
        <f>ROUND(I146*H146,2)</f>
        <v>0</v>
      </c>
      <c r="K146" s="181" t="s">
        <v>192</v>
      </c>
      <c r="L146" s="38"/>
      <c r="M146" s="186" t="s">
        <v>1</v>
      </c>
      <c r="N146" s="187" t="s">
        <v>48</v>
      </c>
      <c r="O146" s="76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0" t="s">
        <v>140</v>
      </c>
      <c r="AT146" s="190" t="s">
        <v>143</v>
      </c>
      <c r="AU146" s="190" t="s">
        <v>95</v>
      </c>
      <c r="AY146" s="18" t="s">
        <v>141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95</v>
      </c>
      <c r="BK146" s="191">
        <f>ROUND(I146*H146,2)</f>
        <v>0</v>
      </c>
      <c r="BL146" s="18" t="s">
        <v>140</v>
      </c>
      <c r="BM146" s="190" t="s">
        <v>544</v>
      </c>
    </row>
    <row r="147" s="2" customFormat="1">
      <c r="A147" s="37"/>
      <c r="B147" s="38"/>
      <c r="C147" s="37"/>
      <c r="D147" s="192" t="s">
        <v>148</v>
      </c>
      <c r="E147" s="37"/>
      <c r="F147" s="193" t="s">
        <v>545</v>
      </c>
      <c r="G147" s="37"/>
      <c r="H147" s="37"/>
      <c r="I147" s="194"/>
      <c r="J147" s="37"/>
      <c r="K147" s="37"/>
      <c r="L147" s="38"/>
      <c r="M147" s="195"/>
      <c r="N147" s="196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148</v>
      </c>
      <c r="AU147" s="18" t="s">
        <v>95</v>
      </c>
    </row>
    <row r="148" s="14" customFormat="1">
      <c r="A148" s="14"/>
      <c r="B148" s="208"/>
      <c r="C148" s="14"/>
      <c r="D148" s="192" t="s">
        <v>195</v>
      </c>
      <c r="E148" s="209" t="s">
        <v>1</v>
      </c>
      <c r="F148" s="210" t="s">
        <v>546</v>
      </c>
      <c r="G148" s="14"/>
      <c r="H148" s="211">
        <v>3.6000000000000001</v>
      </c>
      <c r="I148" s="212"/>
      <c r="J148" s="14"/>
      <c r="K148" s="14"/>
      <c r="L148" s="208"/>
      <c r="M148" s="213"/>
      <c r="N148" s="214"/>
      <c r="O148" s="214"/>
      <c r="P148" s="214"/>
      <c r="Q148" s="214"/>
      <c r="R148" s="214"/>
      <c r="S148" s="214"/>
      <c r="T148" s="21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9" t="s">
        <v>195</v>
      </c>
      <c r="AU148" s="209" t="s">
        <v>95</v>
      </c>
      <c r="AV148" s="14" t="s">
        <v>95</v>
      </c>
      <c r="AW148" s="14" t="s">
        <v>37</v>
      </c>
      <c r="AX148" s="14" t="s">
        <v>82</v>
      </c>
      <c r="AY148" s="209" t="s">
        <v>141</v>
      </c>
    </row>
    <row r="149" s="14" customFormat="1">
      <c r="A149" s="14"/>
      <c r="B149" s="208"/>
      <c r="C149" s="14"/>
      <c r="D149" s="192" t="s">
        <v>195</v>
      </c>
      <c r="E149" s="209" t="s">
        <v>1</v>
      </c>
      <c r="F149" s="210" t="s">
        <v>547</v>
      </c>
      <c r="G149" s="14"/>
      <c r="H149" s="211">
        <v>-2.1000000000000001</v>
      </c>
      <c r="I149" s="212"/>
      <c r="J149" s="14"/>
      <c r="K149" s="14"/>
      <c r="L149" s="208"/>
      <c r="M149" s="213"/>
      <c r="N149" s="214"/>
      <c r="O149" s="214"/>
      <c r="P149" s="214"/>
      <c r="Q149" s="214"/>
      <c r="R149" s="214"/>
      <c r="S149" s="214"/>
      <c r="T149" s="21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9" t="s">
        <v>195</v>
      </c>
      <c r="AU149" s="209" t="s">
        <v>95</v>
      </c>
      <c r="AV149" s="14" t="s">
        <v>95</v>
      </c>
      <c r="AW149" s="14" t="s">
        <v>37</v>
      </c>
      <c r="AX149" s="14" t="s">
        <v>82</v>
      </c>
      <c r="AY149" s="209" t="s">
        <v>141</v>
      </c>
    </row>
    <row r="150" s="15" customFormat="1">
      <c r="A150" s="15"/>
      <c r="B150" s="216"/>
      <c r="C150" s="15"/>
      <c r="D150" s="192" t="s">
        <v>195</v>
      </c>
      <c r="E150" s="217" t="s">
        <v>1</v>
      </c>
      <c r="F150" s="218" t="s">
        <v>199</v>
      </c>
      <c r="G150" s="15"/>
      <c r="H150" s="219">
        <v>1.5</v>
      </c>
      <c r="I150" s="220"/>
      <c r="J150" s="15"/>
      <c r="K150" s="15"/>
      <c r="L150" s="216"/>
      <c r="M150" s="221"/>
      <c r="N150" s="222"/>
      <c r="O150" s="222"/>
      <c r="P150" s="222"/>
      <c r="Q150" s="222"/>
      <c r="R150" s="222"/>
      <c r="S150" s="222"/>
      <c r="T150" s="22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7" t="s">
        <v>195</v>
      </c>
      <c r="AU150" s="217" t="s">
        <v>95</v>
      </c>
      <c r="AV150" s="15" t="s">
        <v>140</v>
      </c>
      <c r="AW150" s="15" t="s">
        <v>37</v>
      </c>
      <c r="AX150" s="15" t="s">
        <v>89</v>
      </c>
      <c r="AY150" s="217" t="s">
        <v>141</v>
      </c>
    </row>
    <row r="151" s="2" customFormat="1" ht="37.8" customHeight="1">
      <c r="A151" s="37"/>
      <c r="B151" s="178"/>
      <c r="C151" s="179" t="s">
        <v>231</v>
      </c>
      <c r="D151" s="179" t="s">
        <v>143</v>
      </c>
      <c r="E151" s="180" t="s">
        <v>548</v>
      </c>
      <c r="F151" s="181" t="s">
        <v>549</v>
      </c>
      <c r="G151" s="182" t="s">
        <v>191</v>
      </c>
      <c r="H151" s="183">
        <v>24</v>
      </c>
      <c r="I151" s="184"/>
      <c r="J151" s="185">
        <f>ROUND(I151*H151,2)</f>
        <v>0</v>
      </c>
      <c r="K151" s="181" t="s">
        <v>192</v>
      </c>
      <c r="L151" s="38"/>
      <c r="M151" s="186" t="s">
        <v>1</v>
      </c>
      <c r="N151" s="187" t="s">
        <v>48</v>
      </c>
      <c r="O151" s="76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0" t="s">
        <v>140</v>
      </c>
      <c r="AT151" s="190" t="s">
        <v>143</v>
      </c>
      <c r="AU151" s="190" t="s">
        <v>95</v>
      </c>
      <c r="AY151" s="18" t="s">
        <v>141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95</v>
      </c>
      <c r="BK151" s="191">
        <f>ROUND(I151*H151,2)</f>
        <v>0</v>
      </c>
      <c r="BL151" s="18" t="s">
        <v>140</v>
      </c>
      <c r="BM151" s="190" t="s">
        <v>550</v>
      </c>
    </row>
    <row r="152" s="2" customFormat="1">
      <c r="A152" s="37"/>
      <c r="B152" s="38"/>
      <c r="C152" s="37"/>
      <c r="D152" s="192" t="s">
        <v>148</v>
      </c>
      <c r="E152" s="37"/>
      <c r="F152" s="193" t="s">
        <v>551</v>
      </c>
      <c r="G152" s="37"/>
      <c r="H152" s="37"/>
      <c r="I152" s="194"/>
      <c r="J152" s="37"/>
      <c r="K152" s="37"/>
      <c r="L152" s="38"/>
      <c r="M152" s="195"/>
      <c r="N152" s="196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148</v>
      </c>
      <c r="AU152" s="18" t="s">
        <v>95</v>
      </c>
    </row>
    <row r="153" s="14" customFormat="1">
      <c r="A153" s="14"/>
      <c r="B153" s="208"/>
      <c r="C153" s="14"/>
      <c r="D153" s="192" t="s">
        <v>195</v>
      </c>
      <c r="E153" s="209" t="s">
        <v>1</v>
      </c>
      <c r="F153" s="210" t="s">
        <v>552</v>
      </c>
      <c r="G153" s="14"/>
      <c r="H153" s="211">
        <v>24</v>
      </c>
      <c r="I153" s="212"/>
      <c r="J153" s="14"/>
      <c r="K153" s="14"/>
      <c r="L153" s="208"/>
      <c r="M153" s="213"/>
      <c r="N153" s="214"/>
      <c r="O153" s="214"/>
      <c r="P153" s="214"/>
      <c r="Q153" s="214"/>
      <c r="R153" s="214"/>
      <c r="S153" s="214"/>
      <c r="T153" s="21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9" t="s">
        <v>195</v>
      </c>
      <c r="AU153" s="209" t="s">
        <v>95</v>
      </c>
      <c r="AV153" s="14" t="s">
        <v>95</v>
      </c>
      <c r="AW153" s="14" t="s">
        <v>37</v>
      </c>
      <c r="AX153" s="14" t="s">
        <v>82</v>
      </c>
      <c r="AY153" s="209" t="s">
        <v>141</v>
      </c>
    </row>
    <row r="154" s="15" customFormat="1">
      <c r="A154" s="15"/>
      <c r="B154" s="216"/>
      <c r="C154" s="15"/>
      <c r="D154" s="192" t="s">
        <v>195</v>
      </c>
      <c r="E154" s="217" t="s">
        <v>1</v>
      </c>
      <c r="F154" s="218" t="s">
        <v>199</v>
      </c>
      <c r="G154" s="15"/>
      <c r="H154" s="219">
        <v>24</v>
      </c>
      <c r="I154" s="220"/>
      <c r="J154" s="15"/>
      <c r="K154" s="15"/>
      <c r="L154" s="216"/>
      <c r="M154" s="221"/>
      <c r="N154" s="222"/>
      <c r="O154" s="222"/>
      <c r="P154" s="222"/>
      <c r="Q154" s="222"/>
      <c r="R154" s="222"/>
      <c r="S154" s="222"/>
      <c r="T154" s="22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17" t="s">
        <v>195</v>
      </c>
      <c r="AU154" s="217" t="s">
        <v>95</v>
      </c>
      <c r="AV154" s="15" t="s">
        <v>140</v>
      </c>
      <c r="AW154" s="15" t="s">
        <v>37</v>
      </c>
      <c r="AX154" s="15" t="s">
        <v>89</v>
      </c>
      <c r="AY154" s="217" t="s">
        <v>141</v>
      </c>
    </row>
    <row r="155" s="2" customFormat="1" ht="24.15" customHeight="1">
      <c r="A155" s="37"/>
      <c r="B155" s="178"/>
      <c r="C155" s="179" t="s">
        <v>236</v>
      </c>
      <c r="D155" s="179" t="s">
        <v>143</v>
      </c>
      <c r="E155" s="180" t="s">
        <v>553</v>
      </c>
      <c r="F155" s="181" t="s">
        <v>554</v>
      </c>
      <c r="G155" s="182" t="s">
        <v>280</v>
      </c>
      <c r="H155" s="183">
        <v>2.8500000000000001</v>
      </c>
      <c r="I155" s="184"/>
      <c r="J155" s="185">
        <f>ROUND(I155*H155,2)</f>
        <v>0</v>
      </c>
      <c r="K155" s="181" t="s">
        <v>192</v>
      </c>
      <c r="L155" s="38"/>
      <c r="M155" s="186" t="s">
        <v>1</v>
      </c>
      <c r="N155" s="187" t="s">
        <v>48</v>
      </c>
      <c r="O155" s="76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0" t="s">
        <v>140</v>
      </c>
      <c r="AT155" s="190" t="s">
        <v>143</v>
      </c>
      <c r="AU155" s="190" t="s">
        <v>95</v>
      </c>
      <c r="AY155" s="18" t="s">
        <v>141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95</v>
      </c>
      <c r="BK155" s="191">
        <f>ROUND(I155*H155,2)</f>
        <v>0</v>
      </c>
      <c r="BL155" s="18" t="s">
        <v>140</v>
      </c>
      <c r="BM155" s="190" t="s">
        <v>555</v>
      </c>
    </row>
    <row r="156" s="2" customFormat="1">
      <c r="A156" s="37"/>
      <c r="B156" s="38"/>
      <c r="C156" s="37"/>
      <c r="D156" s="192" t="s">
        <v>148</v>
      </c>
      <c r="E156" s="37"/>
      <c r="F156" s="193" t="s">
        <v>556</v>
      </c>
      <c r="G156" s="37"/>
      <c r="H156" s="37"/>
      <c r="I156" s="194"/>
      <c r="J156" s="37"/>
      <c r="K156" s="37"/>
      <c r="L156" s="38"/>
      <c r="M156" s="195"/>
      <c r="N156" s="196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148</v>
      </c>
      <c r="AU156" s="18" t="s">
        <v>95</v>
      </c>
    </row>
    <row r="157" s="14" customFormat="1">
      <c r="A157" s="14"/>
      <c r="B157" s="208"/>
      <c r="C157" s="14"/>
      <c r="D157" s="192" t="s">
        <v>195</v>
      </c>
      <c r="E157" s="209" t="s">
        <v>1</v>
      </c>
      <c r="F157" s="210" t="s">
        <v>557</v>
      </c>
      <c r="G157" s="14"/>
      <c r="H157" s="211">
        <v>2.8500000000000001</v>
      </c>
      <c r="I157" s="212"/>
      <c r="J157" s="14"/>
      <c r="K157" s="14"/>
      <c r="L157" s="208"/>
      <c r="M157" s="213"/>
      <c r="N157" s="214"/>
      <c r="O157" s="214"/>
      <c r="P157" s="214"/>
      <c r="Q157" s="214"/>
      <c r="R157" s="214"/>
      <c r="S157" s="214"/>
      <c r="T157" s="21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9" t="s">
        <v>195</v>
      </c>
      <c r="AU157" s="209" t="s">
        <v>95</v>
      </c>
      <c r="AV157" s="14" t="s">
        <v>95</v>
      </c>
      <c r="AW157" s="14" t="s">
        <v>37</v>
      </c>
      <c r="AX157" s="14" t="s">
        <v>82</v>
      </c>
      <c r="AY157" s="209" t="s">
        <v>141</v>
      </c>
    </row>
    <row r="158" s="15" customFormat="1">
      <c r="A158" s="15"/>
      <c r="B158" s="216"/>
      <c r="C158" s="15"/>
      <c r="D158" s="192" t="s">
        <v>195</v>
      </c>
      <c r="E158" s="217" t="s">
        <v>1</v>
      </c>
      <c r="F158" s="218" t="s">
        <v>199</v>
      </c>
      <c r="G158" s="15"/>
      <c r="H158" s="219">
        <v>2.8500000000000001</v>
      </c>
      <c r="I158" s="220"/>
      <c r="J158" s="15"/>
      <c r="K158" s="15"/>
      <c r="L158" s="216"/>
      <c r="M158" s="221"/>
      <c r="N158" s="222"/>
      <c r="O158" s="222"/>
      <c r="P158" s="222"/>
      <c r="Q158" s="222"/>
      <c r="R158" s="222"/>
      <c r="S158" s="222"/>
      <c r="T158" s="22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17" t="s">
        <v>195</v>
      </c>
      <c r="AU158" s="217" t="s">
        <v>95</v>
      </c>
      <c r="AV158" s="15" t="s">
        <v>140</v>
      </c>
      <c r="AW158" s="15" t="s">
        <v>37</v>
      </c>
      <c r="AX158" s="15" t="s">
        <v>89</v>
      </c>
      <c r="AY158" s="217" t="s">
        <v>141</v>
      </c>
    </row>
    <row r="159" s="2" customFormat="1" ht="24.15" customHeight="1">
      <c r="A159" s="37"/>
      <c r="B159" s="178"/>
      <c r="C159" s="179" t="s">
        <v>213</v>
      </c>
      <c r="D159" s="179" t="s">
        <v>143</v>
      </c>
      <c r="E159" s="180" t="s">
        <v>558</v>
      </c>
      <c r="F159" s="181" t="s">
        <v>559</v>
      </c>
      <c r="G159" s="182" t="s">
        <v>209</v>
      </c>
      <c r="H159" s="183">
        <v>10.5</v>
      </c>
      <c r="I159" s="184"/>
      <c r="J159" s="185">
        <f>ROUND(I159*H159,2)</f>
        <v>0</v>
      </c>
      <c r="K159" s="181" t="s">
        <v>192</v>
      </c>
      <c r="L159" s="38"/>
      <c r="M159" s="186" t="s">
        <v>1</v>
      </c>
      <c r="N159" s="187" t="s">
        <v>48</v>
      </c>
      <c r="O159" s="76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0" t="s">
        <v>140</v>
      </c>
      <c r="AT159" s="190" t="s">
        <v>143</v>
      </c>
      <c r="AU159" s="190" t="s">
        <v>95</v>
      </c>
      <c r="AY159" s="18" t="s">
        <v>141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95</v>
      </c>
      <c r="BK159" s="191">
        <f>ROUND(I159*H159,2)</f>
        <v>0</v>
      </c>
      <c r="BL159" s="18" t="s">
        <v>140</v>
      </c>
      <c r="BM159" s="190" t="s">
        <v>560</v>
      </c>
    </row>
    <row r="160" s="2" customFormat="1">
      <c r="A160" s="37"/>
      <c r="B160" s="38"/>
      <c r="C160" s="37"/>
      <c r="D160" s="192" t="s">
        <v>148</v>
      </c>
      <c r="E160" s="37"/>
      <c r="F160" s="193" t="s">
        <v>561</v>
      </c>
      <c r="G160" s="37"/>
      <c r="H160" s="37"/>
      <c r="I160" s="194"/>
      <c r="J160" s="37"/>
      <c r="K160" s="37"/>
      <c r="L160" s="38"/>
      <c r="M160" s="195"/>
      <c r="N160" s="196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148</v>
      </c>
      <c r="AU160" s="18" t="s">
        <v>95</v>
      </c>
    </row>
    <row r="161" s="2" customFormat="1" ht="24.15" customHeight="1">
      <c r="A161" s="37"/>
      <c r="B161" s="178"/>
      <c r="C161" s="179" t="s">
        <v>250</v>
      </c>
      <c r="D161" s="179" t="s">
        <v>143</v>
      </c>
      <c r="E161" s="180" t="s">
        <v>562</v>
      </c>
      <c r="F161" s="181" t="s">
        <v>563</v>
      </c>
      <c r="G161" s="182" t="s">
        <v>209</v>
      </c>
      <c r="H161" s="183">
        <v>10.5</v>
      </c>
      <c r="I161" s="184"/>
      <c r="J161" s="185">
        <f>ROUND(I161*H161,2)</f>
        <v>0</v>
      </c>
      <c r="K161" s="181" t="s">
        <v>192</v>
      </c>
      <c r="L161" s="38"/>
      <c r="M161" s="186" t="s">
        <v>1</v>
      </c>
      <c r="N161" s="187" t="s">
        <v>48</v>
      </c>
      <c r="O161" s="76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0" t="s">
        <v>140</v>
      </c>
      <c r="AT161" s="190" t="s">
        <v>143</v>
      </c>
      <c r="AU161" s="190" t="s">
        <v>95</v>
      </c>
      <c r="AY161" s="18" t="s">
        <v>141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95</v>
      </c>
      <c r="BK161" s="191">
        <f>ROUND(I161*H161,2)</f>
        <v>0</v>
      </c>
      <c r="BL161" s="18" t="s">
        <v>140</v>
      </c>
      <c r="BM161" s="190" t="s">
        <v>564</v>
      </c>
    </row>
    <row r="162" s="2" customFormat="1">
      <c r="A162" s="37"/>
      <c r="B162" s="38"/>
      <c r="C162" s="37"/>
      <c r="D162" s="192" t="s">
        <v>148</v>
      </c>
      <c r="E162" s="37"/>
      <c r="F162" s="193" t="s">
        <v>565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148</v>
      </c>
      <c r="AU162" s="18" t="s">
        <v>95</v>
      </c>
    </row>
    <row r="163" s="2" customFormat="1" ht="16.5" customHeight="1">
      <c r="A163" s="37"/>
      <c r="B163" s="178"/>
      <c r="C163" s="227" t="s">
        <v>266</v>
      </c>
      <c r="D163" s="227" t="s">
        <v>365</v>
      </c>
      <c r="E163" s="228" t="s">
        <v>566</v>
      </c>
      <c r="F163" s="229" t="s">
        <v>567</v>
      </c>
      <c r="G163" s="230" t="s">
        <v>433</v>
      </c>
      <c r="H163" s="231">
        <v>0.20999999999999999</v>
      </c>
      <c r="I163" s="232"/>
      <c r="J163" s="233">
        <f>ROUND(I163*H163,2)</f>
        <v>0</v>
      </c>
      <c r="K163" s="229" t="s">
        <v>192</v>
      </c>
      <c r="L163" s="234"/>
      <c r="M163" s="235" t="s">
        <v>1</v>
      </c>
      <c r="N163" s="236" t="s">
        <v>48</v>
      </c>
      <c r="O163" s="76"/>
      <c r="P163" s="188">
        <f>O163*H163</f>
        <v>0</v>
      </c>
      <c r="Q163" s="188">
        <v>0.001</v>
      </c>
      <c r="R163" s="188">
        <f>Q163*H163</f>
        <v>0.00021000000000000001</v>
      </c>
      <c r="S163" s="188">
        <v>0</v>
      </c>
      <c r="T163" s="18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236</v>
      </c>
      <c r="AT163" s="190" t="s">
        <v>365</v>
      </c>
      <c r="AU163" s="190" t="s">
        <v>95</v>
      </c>
      <c r="AY163" s="18" t="s">
        <v>141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95</v>
      </c>
      <c r="BK163" s="191">
        <f>ROUND(I163*H163,2)</f>
        <v>0</v>
      </c>
      <c r="BL163" s="18" t="s">
        <v>140</v>
      </c>
      <c r="BM163" s="190" t="s">
        <v>568</v>
      </c>
    </row>
    <row r="164" s="2" customFormat="1">
      <c r="A164" s="37"/>
      <c r="B164" s="38"/>
      <c r="C164" s="37"/>
      <c r="D164" s="192" t="s">
        <v>148</v>
      </c>
      <c r="E164" s="37"/>
      <c r="F164" s="193" t="s">
        <v>567</v>
      </c>
      <c r="G164" s="37"/>
      <c r="H164" s="37"/>
      <c r="I164" s="194"/>
      <c r="J164" s="37"/>
      <c r="K164" s="37"/>
      <c r="L164" s="38"/>
      <c r="M164" s="195"/>
      <c r="N164" s="196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148</v>
      </c>
      <c r="AU164" s="18" t="s">
        <v>95</v>
      </c>
    </row>
    <row r="165" s="14" customFormat="1">
      <c r="A165" s="14"/>
      <c r="B165" s="208"/>
      <c r="C165" s="14"/>
      <c r="D165" s="192" t="s">
        <v>195</v>
      </c>
      <c r="E165" s="14"/>
      <c r="F165" s="210" t="s">
        <v>569</v>
      </c>
      <c r="G165" s="14"/>
      <c r="H165" s="211">
        <v>0.20999999999999999</v>
      </c>
      <c r="I165" s="212"/>
      <c r="J165" s="14"/>
      <c r="K165" s="14"/>
      <c r="L165" s="208"/>
      <c r="M165" s="213"/>
      <c r="N165" s="214"/>
      <c r="O165" s="214"/>
      <c r="P165" s="214"/>
      <c r="Q165" s="214"/>
      <c r="R165" s="214"/>
      <c r="S165" s="214"/>
      <c r="T165" s="21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9" t="s">
        <v>195</v>
      </c>
      <c r="AU165" s="209" t="s">
        <v>95</v>
      </c>
      <c r="AV165" s="14" t="s">
        <v>95</v>
      </c>
      <c r="AW165" s="14" t="s">
        <v>3</v>
      </c>
      <c r="AX165" s="14" t="s">
        <v>89</v>
      </c>
      <c r="AY165" s="209" t="s">
        <v>141</v>
      </c>
    </row>
    <row r="166" s="2" customFormat="1" ht="24.15" customHeight="1">
      <c r="A166" s="37"/>
      <c r="B166" s="178"/>
      <c r="C166" s="179" t="s">
        <v>271</v>
      </c>
      <c r="D166" s="179" t="s">
        <v>143</v>
      </c>
      <c r="E166" s="180" t="s">
        <v>570</v>
      </c>
      <c r="F166" s="181" t="s">
        <v>571</v>
      </c>
      <c r="G166" s="182" t="s">
        <v>209</v>
      </c>
      <c r="H166" s="183">
        <v>14.5</v>
      </c>
      <c r="I166" s="184"/>
      <c r="J166" s="185">
        <f>ROUND(I166*H166,2)</f>
        <v>0</v>
      </c>
      <c r="K166" s="181" t="s">
        <v>192</v>
      </c>
      <c r="L166" s="38"/>
      <c r="M166" s="186" t="s">
        <v>1</v>
      </c>
      <c r="N166" s="187" t="s">
        <v>48</v>
      </c>
      <c r="O166" s="76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0" t="s">
        <v>140</v>
      </c>
      <c r="AT166" s="190" t="s">
        <v>143</v>
      </c>
      <c r="AU166" s="190" t="s">
        <v>95</v>
      </c>
      <c r="AY166" s="18" t="s">
        <v>141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95</v>
      </c>
      <c r="BK166" s="191">
        <f>ROUND(I166*H166,2)</f>
        <v>0</v>
      </c>
      <c r="BL166" s="18" t="s">
        <v>140</v>
      </c>
      <c r="BM166" s="190" t="s">
        <v>572</v>
      </c>
    </row>
    <row r="167" s="2" customFormat="1">
      <c r="A167" s="37"/>
      <c r="B167" s="38"/>
      <c r="C167" s="37"/>
      <c r="D167" s="192" t="s">
        <v>148</v>
      </c>
      <c r="E167" s="37"/>
      <c r="F167" s="193" t="s">
        <v>573</v>
      </c>
      <c r="G167" s="37"/>
      <c r="H167" s="37"/>
      <c r="I167" s="194"/>
      <c r="J167" s="37"/>
      <c r="K167" s="37"/>
      <c r="L167" s="38"/>
      <c r="M167" s="195"/>
      <c r="N167" s="196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148</v>
      </c>
      <c r="AU167" s="18" t="s">
        <v>95</v>
      </c>
    </row>
    <row r="168" s="14" customFormat="1">
      <c r="A168" s="14"/>
      <c r="B168" s="208"/>
      <c r="C168" s="14"/>
      <c r="D168" s="192" t="s">
        <v>195</v>
      </c>
      <c r="E168" s="209" t="s">
        <v>1</v>
      </c>
      <c r="F168" s="210" t="s">
        <v>574</v>
      </c>
      <c r="G168" s="14"/>
      <c r="H168" s="211">
        <v>14.5</v>
      </c>
      <c r="I168" s="212"/>
      <c r="J168" s="14"/>
      <c r="K168" s="14"/>
      <c r="L168" s="208"/>
      <c r="M168" s="213"/>
      <c r="N168" s="214"/>
      <c r="O168" s="214"/>
      <c r="P168" s="214"/>
      <c r="Q168" s="214"/>
      <c r="R168" s="214"/>
      <c r="S168" s="214"/>
      <c r="T168" s="21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9" t="s">
        <v>195</v>
      </c>
      <c r="AU168" s="209" t="s">
        <v>95</v>
      </c>
      <c r="AV168" s="14" t="s">
        <v>95</v>
      </c>
      <c r="AW168" s="14" t="s">
        <v>37</v>
      </c>
      <c r="AX168" s="14" t="s">
        <v>82</v>
      </c>
      <c r="AY168" s="209" t="s">
        <v>141</v>
      </c>
    </row>
    <row r="169" s="15" customFormat="1">
      <c r="A169" s="15"/>
      <c r="B169" s="216"/>
      <c r="C169" s="15"/>
      <c r="D169" s="192" t="s">
        <v>195</v>
      </c>
      <c r="E169" s="217" t="s">
        <v>1</v>
      </c>
      <c r="F169" s="218" t="s">
        <v>199</v>
      </c>
      <c r="G169" s="15"/>
      <c r="H169" s="219">
        <v>14.5</v>
      </c>
      <c r="I169" s="220"/>
      <c r="J169" s="15"/>
      <c r="K169" s="15"/>
      <c r="L169" s="216"/>
      <c r="M169" s="221"/>
      <c r="N169" s="222"/>
      <c r="O169" s="222"/>
      <c r="P169" s="222"/>
      <c r="Q169" s="222"/>
      <c r="R169" s="222"/>
      <c r="S169" s="222"/>
      <c r="T169" s="22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17" t="s">
        <v>195</v>
      </c>
      <c r="AU169" s="217" t="s">
        <v>95</v>
      </c>
      <c r="AV169" s="15" t="s">
        <v>140</v>
      </c>
      <c r="AW169" s="15" t="s">
        <v>37</v>
      </c>
      <c r="AX169" s="15" t="s">
        <v>89</v>
      </c>
      <c r="AY169" s="217" t="s">
        <v>141</v>
      </c>
    </row>
    <row r="170" s="12" customFormat="1" ht="22.8" customHeight="1">
      <c r="A170" s="12"/>
      <c r="B170" s="165"/>
      <c r="C170" s="12"/>
      <c r="D170" s="166" t="s">
        <v>81</v>
      </c>
      <c r="E170" s="176" t="s">
        <v>95</v>
      </c>
      <c r="F170" s="176" t="s">
        <v>575</v>
      </c>
      <c r="G170" s="12"/>
      <c r="H170" s="12"/>
      <c r="I170" s="168"/>
      <c r="J170" s="177">
        <f>BK170</f>
        <v>0</v>
      </c>
      <c r="K170" s="12"/>
      <c r="L170" s="165"/>
      <c r="M170" s="170"/>
      <c r="N170" s="171"/>
      <c r="O170" s="171"/>
      <c r="P170" s="172">
        <f>SUM(P171:P175)</f>
        <v>0</v>
      </c>
      <c r="Q170" s="171"/>
      <c r="R170" s="172">
        <f>SUM(R171:R175)</f>
        <v>0.0074675000000000002</v>
      </c>
      <c r="S170" s="171"/>
      <c r="T170" s="173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6" t="s">
        <v>89</v>
      </c>
      <c r="AT170" s="174" t="s">
        <v>81</v>
      </c>
      <c r="AU170" s="174" t="s">
        <v>89</v>
      </c>
      <c r="AY170" s="166" t="s">
        <v>141</v>
      </c>
      <c r="BK170" s="175">
        <f>SUM(BK171:BK175)</f>
        <v>0</v>
      </c>
    </row>
    <row r="171" s="2" customFormat="1" ht="24.15" customHeight="1">
      <c r="A171" s="37"/>
      <c r="B171" s="178"/>
      <c r="C171" s="179" t="s">
        <v>277</v>
      </c>
      <c r="D171" s="179" t="s">
        <v>143</v>
      </c>
      <c r="E171" s="180" t="s">
        <v>576</v>
      </c>
      <c r="F171" s="181" t="s">
        <v>577</v>
      </c>
      <c r="G171" s="182" t="s">
        <v>209</v>
      </c>
      <c r="H171" s="183">
        <v>14.5</v>
      </c>
      <c r="I171" s="184"/>
      <c r="J171" s="185">
        <f>ROUND(I171*H171,2)</f>
        <v>0</v>
      </c>
      <c r="K171" s="181" t="s">
        <v>192</v>
      </c>
      <c r="L171" s="38"/>
      <c r="M171" s="186" t="s">
        <v>1</v>
      </c>
      <c r="N171" s="187" t="s">
        <v>48</v>
      </c>
      <c r="O171" s="76"/>
      <c r="P171" s="188">
        <f>O171*H171</f>
        <v>0</v>
      </c>
      <c r="Q171" s="188">
        <v>0.00017000000000000001</v>
      </c>
      <c r="R171" s="188">
        <f>Q171*H171</f>
        <v>0.0024650000000000002</v>
      </c>
      <c r="S171" s="188">
        <v>0</v>
      </c>
      <c r="T171" s="18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0" t="s">
        <v>140</v>
      </c>
      <c r="AT171" s="190" t="s">
        <v>143</v>
      </c>
      <c r="AU171" s="190" t="s">
        <v>95</v>
      </c>
      <c r="AY171" s="18" t="s">
        <v>141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95</v>
      </c>
      <c r="BK171" s="191">
        <f>ROUND(I171*H171,2)</f>
        <v>0</v>
      </c>
      <c r="BL171" s="18" t="s">
        <v>140</v>
      </c>
      <c r="BM171" s="190" t="s">
        <v>578</v>
      </c>
    </row>
    <row r="172" s="2" customFormat="1" ht="24.15" customHeight="1">
      <c r="A172" s="37"/>
      <c r="B172" s="178"/>
      <c r="C172" s="227" t="s">
        <v>283</v>
      </c>
      <c r="D172" s="227" t="s">
        <v>365</v>
      </c>
      <c r="E172" s="228" t="s">
        <v>579</v>
      </c>
      <c r="F172" s="229" t="s">
        <v>580</v>
      </c>
      <c r="G172" s="230" t="s">
        <v>209</v>
      </c>
      <c r="H172" s="231">
        <v>16.675000000000001</v>
      </c>
      <c r="I172" s="232"/>
      <c r="J172" s="233">
        <f>ROUND(I172*H172,2)</f>
        <v>0</v>
      </c>
      <c r="K172" s="229" t="s">
        <v>192</v>
      </c>
      <c r="L172" s="234"/>
      <c r="M172" s="235" t="s">
        <v>1</v>
      </c>
      <c r="N172" s="236" t="s">
        <v>48</v>
      </c>
      <c r="O172" s="76"/>
      <c r="P172" s="188">
        <f>O172*H172</f>
        <v>0</v>
      </c>
      <c r="Q172" s="188">
        <v>0.00029999999999999997</v>
      </c>
      <c r="R172" s="188">
        <f>Q172*H172</f>
        <v>0.0050025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236</v>
      </c>
      <c r="AT172" s="190" t="s">
        <v>365</v>
      </c>
      <c r="AU172" s="190" t="s">
        <v>95</v>
      </c>
      <c r="AY172" s="18" t="s">
        <v>141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95</v>
      </c>
      <c r="BK172" s="191">
        <f>ROUND(I172*H172,2)</f>
        <v>0</v>
      </c>
      <c r="BL172" s="18" t="s">
        <v>140</v>
      </c>
      <c r="BM172" s="190" t="s">
        <v>581</v>
      </c>
    </row>
    <row r="173" s="2" customFormat="1">
      <c r="A173" s="37"/>
      <c r="B173" s="38"/>
      <c r="C173" s="37"/>
      <c r="D173" s="192" t="s">
        <v>148</v>
      </c>
      <c r="E173" s="37"/>
      <c r="F173" s="193" t="s">
        <v>580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148</v>
      </c>
      <c r="AU173" s="18" t="s">
        <v>95</v>
      </c>
    </row>
    <row r="174" s="14" customFormat="1">
      <c r="A174" s="14"/>
      <c r="B174" s="208"/>
      <c r="C174" s="14"/>
      <c r="D174" s="192" t="s">
        <v>195</v>
      </c>
      <c r="E174" s="209" t="s">
        <v>1</v>
      </c>
      <c r="F174" s="210" t="s">
        <v>582</v>
      </c>
      <c r="G174" s="14"/>
      <c r="H174" s="211">
        <v>16.675000000000001</v>
      </c>
      <c r="I174" s="212"/>
      <c r="J174" s="14"/>
      <c r="K174" s="14"/>
      <c r="L174" s="208"/>
      <c r="M174" s="213"/>
      <c r="N174" s="214"/>
      <c r="O174" s="214"/>
      <c r="P174" s="214"/>
      <c r="Q174" s="214"/>
      <c r="R174" s="214"/>
      <c r="S174" s="214"/>
      <c r="T174" s="21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9" t="s">
        <v>195</v>
      </c>
      <c r="AU174" s="209" t="s">
        <v>95</v>
      </c>
      <c r="AV174" s="14" t="s">
        <v>95</v>
      </c>
      <c r="AW174" s="14" t="s">
        <v>37</v>
      </c>
      <c r="AX174" s="14" t="s">
        <v>82</v>
      </c>
      <c r="AY174" s="209" t="s">
        <v>141</v>
      </c>
    </row>
    <row r="175" s="15" customFormat="1">
      <c r="A175" s="15"/>
      <c r="B175" s="216"/>
      <c r="C175" s="15"/>
      <c r="D175" s="192" t="s">
        <v>195</v>
      </c>
      <c r="E175" s="217" t="s">
        <v>1</v>
      </c>
      <c r="F175" s="218" t="s">
        <v>199</v>
      </c>
      <c r="G175" s="15"/>
      <c r="H175" s="219">
        <v>16.675000000000001</v>
      </c>
      <c r="I175" s="220"/>
      <c r="J175" s="15"/>
      <c r="K175" s="15"/>
      <c r="L175" s="216"/>
      <c r="M175" s="221"/>
      <c r="N175" s="222"/>
      <c r="O175" s="222"/>
      <c r="P175" s="222"/>
      <c r="Q175" s="222"/>
      <c r="R175" s="222"/>
      <c r="S175" s="222"/>
      <c r="T175" s="22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17" t="s">
        <v>195</v>
      </c>
      <c r="AU175" s="217" t="s">
        <v>95</v>
      </c>
      <c r="AV175" s="15" t="s">
        <v>140</v>
      </c>
      <c r="AW175" s="15" t="s">
        <v>37</v>
      </c>
      <c r="AX175" s="15" t="s">
        <v>89</v>
      </c>
      <c r="AY175" s="217" t="s">
        <v>141</v>
      </c>
    </row>
    <row r="176" s="12" customFormat="1" ht="22.8" customHeight="1">
      <c r="A176" s="12"/>
      <c r="B176" s="165"/>
      <c r="C176" s="12"/>
      <c r="D176" s="166" t="s">
        <v>81</v>
      </c>
      <c r="E176" s="176" t="s">
        <v>163</v>
      </c>
      <c r="F176" s="176" t="s">
        <v>583</v>
      </c>
      <c r="G176" s="12"/>
      <c r="H176" s="12"/>
      <c r="I176" s="168"/>
      <c r="J176" s="177">
        <f>BK176</f>
        <v>0</v>
      </c>
      <c r="K176" s="12"/>
      <c r="L176" s="165"/>
      <c r="M176" s="170"/>
      <c r="N176" s="171"/>
      <c r="O176" s="171"/>
      <c r="P176" s="172">
        <f>SUM(P177:P191)</f>
        <v>0</v>
      </c>
      <c r="Q176" s="171"/>
      <c r="R176" s="172">
        <f>SUM(R177:R191)</f>
        <v>6.5335400000000003</v>
      </c>
      <c r="S176" s="171"/>
      <c r="T176" s="173">
        <f>SUM(T177:T191)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6" t="s">
        <v>89</v>
      </c>
      <c r="AT176" s="174" t="s">
        <v>81</v>
      </c>
      <c r="AU176" s="174" t="s">
        <v>89</v>
      </c>
      <c r="AY176" s="166" t="s">
        <v>141</v>
      </c>
      <c r="BK176" s="175">
        <f>SUM(BK177:BK191)</f>
        <v>0</v>
      </c>
    </row>
    <row r="177" s="2" customFormat="1" ht="21.75" customHeight="1">
      <c r="A177" s="37"/>
      <c r="B177" s="178"/>
      <c r="C177" s="179" t="s">
        <v>8</v>
      </c>
      <c r="D177" s="179" t="s">
        <v>143</v>
      </c>
      <c r="E177" s="180" t="s">
        <v>584</v>
      </c>
      <c r="F177" s="181" t="s">
        <v>585</v>
      </c>
      <c r="G177" s="182" t="s">
        <v>209</v>
      </c>
      <c r="H177" s="183">
        <v>14.5</v>
      </c>
      <c r="I177" s="184"/>
      <c r="J177" s="185">
        <f>ROUND(I177*H177,2)</f>
        <v>0</v>
      </c>
      <c r="K177" s="181" t="s">
        <v>192</v>
      </c>
      <c r="L177" s="38"/>
      <c r="M177" s="186" t="s">
        <v>1</v>
      </c>
      <c r="N177" s="187" t="s">
        <v>48</v>
      </c>
      <c r="O177" s="76"/>
      <c r="P177" s="188">
        <f>O177*H177</f>
        <v>0</v>
      </c>
      <c r="Q177" s="188">
        <v>0.34499999999999997</v>
      </c>
      <c r="R177" s="188">
        <f>Q177*H177</f>
        <v>5.0024999999999995</v>
      </c>
      <c r="S177" s="188">
        <v>0</v>
      </c>
      <c r="T177" s="18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0" t="s">
        <v>140</v>
      </c>
      <c r="AT177" s="190" t="s">
        <v>143</v>
      </c>
      <c r="AU177" s="190" t="s">
        <v>95</v>
      </c>
      <c r="AY177" s="18" t="s">
        <v>141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95</v>
      </c>
      <c r="BK177" s="191">
        <f>ROUND(I177*H177,2)</f>
        <v>0</v>
      </c>
      <c r="BL177" s="18" t="s">
        <v>140</v>
      </c>
      <c r="BM177" s="190" t="s">
        <v>586</v>
      </c>
    </row>
    <row r="178" s="2" customFormat="1">
      <c r="A178" s="37"/>
      <c r="B178" s="38"/>
      <c r="C178" s="37"/>
      <c r="D178" s="192" t="s">
        <v>148</v>
      </c>
      <c r="E178" s="37"/>
      <c r="F178" s="193" t="s">
        <v>587</v>
      </c>
      <c r="G178" s="37"/>
      <c r="H178" s="37"/>
      <c r="I178" s="194"/>
      <c r="J178" s="37"/>
      <c r="K178" s="37"/>
      <c r="L178" s="38"/>
      <c r="M178" s="195"/>
      <c r="N178" s="196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148</v>
      </c>
      <c r="AU178" s="18" t="s">
        <v>95</v>
      </c>
    </row>
    <row r="179" s="2" customFormat="1" ht="24.15" customHeight="1">
      <c r="A179" s="37"/>
      <c r="B179" s="178"/>
      <c r="C179" s="179" t="s">
        <v>293</v>
      </c>
      <c r="D179" s="179" t="s">
        <v>143</v>
      </c>
      <c r="E179" s="180" t="s">
        <v>588</v>
      </c>
      <c r="F179" s="181" t="s">
        <v>589</v>
      </c>
      <c r="G179" s="182" t="s">
        <v>209</v>
      </c>
      <c r="H179" s="183">
        <v>9.5</v>
      </c>
      <c r="I179" s="184"/>
      <c r="J179" s="185">
        <f>ROUND(I179*H179,2)</f>
        <v>0</v>
      </c>
      <c r="K179" s="181" t="s">
        <v>192</v>
      </c>
      <c r="L179" s="38"/>
      <c r="M179" s="186" t="s">
        <v>1</v>
      </c>
      <c r="N179" s="187" t="s">
        <v>48</v>
      </c>
      <c r="O179" s="76"/>
      <c r="P179" s="188">
        <f>O179*H179</f>
        <v>0</v>
      </c>
      <c r="Q179" s="188">
        <v>0.089219999999999994</v>
      </c>
      <c r="R179" s="188">
        <f>Q179*H179</f>
        <v>0.84758999999999995</v>
      </c>
      <c r="S179" s="188">
        <v>0</v>
      </c>
      <c r="T179" s="18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0" t="s">
        <v>140</v>
      </c>
      <c r="AT179" s="190" t="s">
        <v>143</v>
      </c>
      <c r="AU179" s="190" t="s">
        <v>95</v>
      </c>
      <c r="AY179" s="18" t="s">
        <v>141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95</v>
      </c>
      <c r="BK179" s="191">
        <f>ROUND(I179*H179,2)</f>
        <v>0</v>
      </c>
      <c r="BL179" s="18" t="s">
        <v>140</v>
      </c>
      <c r="BM179" s="190" t="s">
        <v>590</v>
      </c>
    </row>
    <row r="180" s="2" customFormat="1">
      <c r="A180" s="37"/>
      <c r="B180" s="38"/>
      <c r="C180" s="37"/>
      <c r="D180" s="192" t="s">
        <v>148</v>
      </c>
      <c r="E180" s="37"/>
      <c r="F180" s="193" t="s">
        <v>591</v>
      </c>
      <c r="G180" s="37"/>
      <c r="H180" s="37"/>
      <c r="I180" s="194"/>
      <c r="J180" s="37"/>
      <c r="K180" s="37"/>
      <c r="L180" s="38"/>
      <c r="M180" s="195"/>
      <c r="N180" s="196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148</v>
      </c>
      <c r="AU180" s="18" t="s">
        <v>95</v>
      </c>
    </row>
    <row r="181" s="2" customFormat="1" ht="16.5" customHeight="1">
      <c r="A181" s="37"/>
      <c r="B181" s="178"/>
      <c r="C181" s="227" t="s">
        <v>302</v>
      </c>
      <c r="D181" s="227" t="s">
        <v>365</v>
      </c>
      <c r="E181" s="228" t="s">
        <v>592</v>
      </c>
      <c r="F181" s="229" t="s">
        <v>593</v>
      </c>
      <c r="G181" s="230" t="s">
        <v>209</v>
      </c>
      <c r="H181" s="231">
        <v>0.94999999999999996</v>
      </c>
      <c r="I181" s="232"/>
      <c r="J181" s="233">
        <f>ROUND(I181*H181,2)</f>
        <v>0</v>
      </c>
      <c r="K181" s="229" t="s">
        <v>192</v>
      </c>
      <c r="L181" s="234"/>
      <c r="M181" s="235" t="s">
        <v>1</v>
      </c>
      <c r="N181" s="236" t="s">
        <v>48</v>
      </c>
      <c r="O181" s="76"/>
      <c r="P181" s="188">
        <f>O181*H181</f>
        <v>0</v>
      </c>
      <c r="Q181" s="188">
        <v>0.13100000000000001</v>
      </c>
      <c r="R181" s="188">
        <f>Q181*H181</f>
        <v>0.12445000000000001</v>
      </c>
      <c r="S181" s="188">
        <v>0</v>
      </c>
      <c r="T181" s="18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0" t="s">
        <v>236</v>
      </c>
      <c r="AT181" s="190" t="s">
        <v>365</v>
      </c>
      <c r="AU181" s="190" t="s">
        <v>95</v>
      </c>
      <c r="AY181" s="18" t="s">
        <v>141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95</v>
      </c>
      <c r="BK181" s="191">
        <f>ROUND(I181*H181,2)</f>
        <v>0</v>
      </c>
      <c r="BL181" s="18" t="s">
        <v>140</v>
      </c>
      <c r="BM181" s="190" t="s">
        <v>594</v>
      </c>
    </row>
    <row r="182" s="13" customFormat="1">
      <c r="A182" s="13"/>
      <c r="B182" s="201"/>
      <c r="C182" s="13"/>
      <c r="D182" s="192" t="s">
        <v>195</v>
      </c>
      <c r="E182" s="202" t="s">
        <v>1</v>
      </c>
      <c r="F182" s="203" t="s">
        <v>595</v>
      </c>
      <c r="G182" s="13"/>
      <c r="H182" s="202" t="s">
        <v>1</v>
      </c>
      <c r="I182" s="204"/>
      <c r="J182" s="13"/>
      <c r="K182" s="13"/>
      <c r="L182" s="201"/>
      <c r="M182" s="205"/>
      <c r="N182" s="206"/>
      <c r="O182" s="206"/>
      <c r="P182" s="206"/>
      <c r="Q182" s="206"/>
      <c r="R182" s="206"/>
      <c r="S182" s="206"/>
      <c r="T182" s="20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2" t="s">
        <v>195</v>
      </c>
      <c r="AU182" s="202" t="s">
        <v>95</v>
      </c>
      <c r="AV182" s="13" t="s">
        <v>89</v>
      </c>
      <c r="AW182" s="13" t="s">
        <v>37</v>
      </c>
      <c r="AX182" s="13" t="s">
        <v>82</v>
      </c>
      <c r="AY182" s="202" t="s">
        <v>141</v>
      </c>
    </row>
    <row r="183" s="14" customFormat="1">
      <c r="A183" s="14"/>
      <c r="B183" s="208"/>
      <c r="C183" s="14"/>
      <c r="D183" s="192" t="s">
        <v>195</v>
      </c>
      <c r="E183" s="209" t="s">
        <v>1</v>
      </c>
      <c r="F183" s="210" t="s">
        <v>596</v>
      </c>
      <c r="G183" s="14"/>
      <c r="H183" s="211">
        <v>0.94999999999999996</v>
      </c>
      <c r="I183" s="212"/>
      <c r="J183" s="14"/>
      <c r="K183" s="14"/>
      <c r="L183" s="208"/>
      <c r="M183" s="213"/>
      <c r="N183" s="214"/>
      <c r="O183" s="214"/>
      <c r="P183" s="214"/>
      <c r="Q183" s="214"/>
      <c r="R183" s="214"/>
      <c r="S183" s="214"/>
      <c r="T183" s="21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9" t="s">
        <v>195</v>
      </c>
      <c r="AU183" s="209" t="s">
        <v>95</v>
      </c>
      <c r="AV183" s="14" t="s">
        <v>95</v>
      </c>
      <c r="AW183" s="14" t="s">
        <v>37</v>
      </c>
      <c r="AX183" s="14" t="s">
        <v>82</v>
      </c>
      <c r="AY183" s="209" t="s">
        <v>141</v>
      </c>
    </row>
    <row r="184" s="15" customFormat="1">
      <c r="A184" s="15"/>
      <c r="B184" s="216"/>
      <c r="C184" s="15"/>
      <c r="D184" s="192" t="s">
        <v>195</v>
      </c>
      <c r="E184" s="217" t="s">
        <v>1</v>
      </c>
      <c r="F184" s="218" t="s">
        <v>199</v>
      </c>
      <c r="G184" s="15"/>
      <c r="H184" s="219">
        <v>0.94999999999999996</v>
      </c>
      <c r="I184" s="220"/>
      <c r="J184" s="15"/>
      <c r="K184" s="15"/>
      <c r="L184" s="216"/>
      <c r="M184" s="221"/>
      <c r="N184" s="222"/>
      <c r="O184" s="222"/>
      <c r="P184" s="222"/>
      <c r="Q184" s="222"/>
      <c r="R184" s="222"/>
      <c r="S184" s="222"/>
      <c r="T184" s="22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7" t="s">
        <v>195</v>
      </c>
      <c r="AU184" s="217" t="s">
        <v>95</v>
      </c>
      <c r="AV184" s="15" t="s">
        <v>140</v>
      </c>
      <c r="AW184" s="15" t="s">
        <v>37</v>
      </c>
      <c r="AX184" s="15" t="s">
        <v>89</v>
      </c>
      <c r="AY184" s="217" t="s">
        <v>141</v>
      </c>
    </row>
    <row r="185" s="2" customFormat="1" ht="33" customHeight="1">
      <c r="A185" s="37"/>
      <c r="B185" s="178"/>
      <c r="C185" s="179" t="s">
        <v>307</v>
      </c>
      <c r="D185" s="179" t="s">
        <v>143</v>
      </c>
      <c r="E185" s="180" t="s">
        <v>597</v>
      </c>
      <c r="F185" s="181" t="s">
        <v>598</v>
      </c>
      <c r="G185" s="182" t="s">
        <v>209</v>
      </c>
      <c r="H185" s="183">
        <v>5</v>
      </c>
      <c r="I185" s="184"/>
      <c r="J185" s="185">
        <f>ROUND(I185*H185,2)</f>
        <v>0</v>
      </c>
      <c r="K185" s="181" t="s">
        <v>192</v>
      </c>
      <c r="L185" s="38"/>
      <c r="M185" s="186" t="s">
        <v>1</v>
      </c>
      <c r="N185" s="187" t="s">
        <v>48</v>
      </c>
      <c r="O185" s="76"/>
      <c r="P185" s="188">
        <f>O185*H185</f>
        <v>0</v>
      </c>
      <c r="Q185" s="188">
        <v>0.10100000000000001</v>
      </c>
      <c r="R185" s="188">
        <f>Q185*H185</f>
        <v>0.505</v>
      </c>
      <c r="S185" s="188">
        <v>0</v>
      </c>
      <c r="T185" s="18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0" t="s">
        <v>140</v>
      </c>
      <c r="AT185" s="190" t="s">
        <v>143</v>
      </c>
      <c r="AU185" s="190" t="s">
        <v>95</v>
      </c>
      <c r="AY185" s="18" t="s">
        <v>141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95</v>
      </c>
      <c r="BK185" s="191">
        <f>ROUND(I185*H185,2)</f>
        <v>0</v>
      </c>
      <c r="BL185" s="18" t="s">
        <v>140</v>
      </c>
      <c r="BM185" s="190" t="s">
        <v>599</v>
      </c>
    </row>
    <row r="186" s="2" customFormat="1">
      <c r="A186" s="37"/>
      <c r="B186" s="38"/>
      <c r="C186" s="37"/>
      <c r="D186" s="192" t="s">
        <v>148</v>
      </c>
      <c r="E186" s="37"/>
      <c r="F186" s="193" t="s">
        <v>600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148</v>
      </c>
      <c r="AU186" s="18" t="s">
        <v>95</v>
      </c>
    </row>
    <row r="187" s="2" customFormat="1" ht="16.5" customHeight="1">
      <c r="A187" s="37"/>
      <c r="B187" s="178"/>
      <c r="C187" s="227" t="s">
        <v>312</v>
      </c>
      <c r="D187" s="227" t="s">
        <v>365</v>
      </c>
      <c r="E187" s="228" t="s">
        <v>601</v>
      </c>
      <c r="F187" s="229" t="s">
        <v>602</v>
      </c>
      <c r="G187" s="230" t="s">
        <v>209</v>
      </c>
      <c r="H187" s="231">
        <v>0.5</v>
      </c>
      <c r="I187" s="232"/>
      <c r="J187" s="233">
        <f>ROUND(I187*H187,2)</f>
        <v>0</v>
      </c>
      <c r="K187" s="229" t="s">
        <v>192</v>
      </c>
      <c r="L187" s="234"/>
      <c r="M187" s="235" t="s">
        <v>1</v>
      </c>
      <c r="N187" s="236" t="s">
        <v>48</v>
      </c>
      <c r="O187" s="76"/>
      <c r="P187" s="188">
        <f>O187*H187</f>
        <v>0</v>
      </c>
      <c r="Q187" s="188">
        <v>0.108</v>
      </c>
      <c r="R187" s="188">
        <f>Q187*H187</f>
        <v>0.053999999999999999</v>
      </c>
      <c r="S187" s="188">
        <v>0</v>
      </c>
      <c r="T187" s="18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0" t="s">
        <v>236</v>
      </c>
      <c r="AT187" s="190" t="s">
        <v>365</v>
      </c>
      <c r="AU187" s="190" t="s">
        <v>95</v>
      </c>
      <c r="AY187" s="18" t="s">
        <v>141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95</v>
      </c>
      <c r="BK187" s="191">
        <f>ROUND(I187*H187,2)</f>
        <v>0</v>
      </c>
      <c r="BL187" s="18" t="s">
        <v>140</v>
      </c>
      <c r="BM187" s="190" t="s">
        <v>603</v>
      </c>
    </row>
    <row r="188" s="2" customFormat="1">
      <c r="A188" s="37"/>
      <c r="B188" s="38"/>
      <c r="C188" s="37"/>
      <c r="D188" s="192" t="s">
        <v>148</v>
      </c>
      <c r="E188" s="37"/>
      <c r="F188" s="193" t="s">
        <v>602</v>
      </c>
      <c r="G188" s="37"/>
      <c r="H188" s="37"/>
      <c r="I188" s="194"/>
      <c r="J188" s="37"/>
      <c r="K188" s="37"/>
      <c r="L188" s="38"/>
      <c r="M188" s="195"/>
      <c r="N188" s="196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148</v>
      </c>
      <c r="AU188" s="18" t="s">
        <v>95</v>
      </c>
    </row>
    <row r="189" s="13" customFormat="1">
      <c r="A189" s="13"/>
      <c r="B189" s="201"/>
      <c r="C189" s="13"/>
      <c r="D189" s="192" t="s">
        <v>195</v>
      </c>
      <c r="E189" s="202" t="s">
        <v>1</v>
      </c>
      <c r="F189" s="203" t="s">
        <v>595</v>
      </c>
      <c r="G189" s="13"/>
      <c r="H189" s="202" t="s">
        <v>1</v>
      </c>
      <c r="I189" s="204"/>
      <c r="J189" s="13"/>
      <c r="K189" s="13"/>
      <c r="L189" s="201"/>
      <c r="M189" s="205"/>
      <c r="N189" s="206"/>
      <c r="O189" s="206"/>
      <c r="P189" s="206"/>
      <c r="Q189" s="206"/>
      <c r="R189" s="206"/>
      <c r="S189" s="206"/>
      <c r="T189" s="20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2" t="s">
        <v>195</v>
      </c>
      <c r="AU189" s="202" t="s">
        <v>95</v>
      </c>
      <c r="AV189" s="13" t="s">
        <v>89</v>
      </c>
      <c r="AW189" s="13" t="s">
        <v>37</v>
      </c>
      <c r="AX189" s="13" t="s">
        <v>82</v>
      </c>
      <c r="AY189" s="202" t="s">
        <v>141</v>
      </c>
    </row>
    <row r="190" s="14" customFormat="1">
      <c r="A190" s="14"/>
      <c r="B190" s="208"/>
      <c r="C190" s="14"/>
      <c r="D190" s="192" t="s">
        <v>195</v>
      </c>
      <c r="E190" s="209" t="s">
        <v>1</v>
      </c>
      <c r="F190" s="210" t="s">
        <v>604</v>
      </c>
      <c r="G190" s="14"/>
      <c r="H190" s="211">
        <v>0.5</v>
      </c>
      <c r="I190" s="212"/>
      <c r="J190" s="14"/>
      <c r="K190" s="14"/>
      <c r="L190" s="208"/>
      <c r="M190" s="213"/>
      <c r="N190" s="214"/>
      <c r="O190" s="214"/>
      <c r="P190" s="214"/>
      <c r="Q190" s="214"/>
      <c r="R190" s="214"/>
      <c r="S190" s="214"/>
      <c r="T190" s="21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9" t="s">
        <v>195</v>
      </c>
      <c r="AU190" s="209" t="s">
        <v>95</v>
      </c>
      <c r="AV190" s="14" t="s">
        <v>95</v>
      </c>
      <c r="AW190" s="14" t="s">
        <v>37</v>
      </c>
      <c r="AX190" s="14" t="s">
        <v>82</v>
      </c>
      <c r="AY190" s="209" t="s">
        <v>141</v>
      </c>
    </row>
    <row r="191" s="15" customFormat="1">
      <c r="A191" s="15"/>
      <c r="B191" s="216"/>
      <c r="C191" s="15"/>
      <c r="D191" s="192" t="s">
        <v>195</v>
      </c>
      <c r="E191" s="217" t="s">
        <v>1</v>
      </c>
      <c r="F191" s="218" t="s">
        <v>199</v>
      </c>
      <c r="G191" s="15"/>
      <c r="H191" s="219">
        <v>0.5</v>
      </c>
      <c r="I191" s="220"/>
      <c r="J191" s="15"/>
      <c r="K191" s="15"/>
      <c r="L191" s="216"/>
      <c r="M191" s="221"/>
      <c r="N191" s="222"/>
      <c r="O191" s="222"/>
      <c r="P191" s="222"/>
      <c r="Q191" s="222"/>
      <c r="R191" s="222"/>
      <c r="S191" s="222"/>
      <c r="T191" s="22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17" t="s">
        <v>195</v>
      </c>
      <c r="AU191" s="217" t="s">
        <v>95</v>
      </c>
      <c r="AV191" s="15" t="s">
        <v>140</v>
      </c>
      <c r="AW191" s="15" t="s">
        <v>37</v>
      </c>
      <c r="AX191" s="15" t="s">
        <v>89</v>
      </c>
      <c r="AY191" s="217" t="s">
        <v>141</v>
      </c>
    </row>
    <row r="192" s="12" customFormat="1" ht="22.8" customHeight="1">
      <c r="A192" s="12"/>
      <c r="B192" s="165"/>
      <c r="C192" s="12"/>
      <c r="D192" s="166" t="s">
        <v>81</v>
      </c>
      <c r="E192" s="176" t="s">
        <v>168</v>
      </c>
      <c r="F192" s="176" t="s">
        <v>206</v>
      </c>
      <c r="G192" s="12"/>
      <c r="H192" s="12"/>
      <c r="I192" s="168"/>
      <c r="J192" s="177">
        <f>BK192</f>
        <v>0</v>
      </c>
      <c r="K192" s="12"/>
      <c r="L192" s="165"/>
      <c r="M192" s="170"/>
      <c r="N192" s="171"/>
      <c r="O192" s="171"/>
      <c r="P192" s="172">
        <f>SUM(P193:P197)</f>
        <v>0</v>
      </c>
      <c r="Q192" s="171"/>
      <c r="R192" s="172">
        <f>SUM(R193:R197)</f>
        <v>2.0672970000000004</v>
      </c>
      <c r="S192" s="171"/>
      <c r="T192" s="173">
        <f>SUM(T193:T197)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6" t="s">
        <v>89</v>
      </c>
      <c r="AT192" s="174" t="s">
        <v>81</v>
      </c>
      <c r="AU192" s="174" t="s">
        <v>89</v>
      </c>
      <c r="AY192" s="166" t="s">
        <v>141</v>
      </c>
      <c r="BK192" s="175">
        <f>SUM(BK193:BK197)</f>
        <v>0</v>
      </c>
    </row>
    <row r="193" s="2" customFormat="1" ht="24.15" customHeight="1">
      <c r="A193" s="37"/>
      <c r="B193" s="178"/>
      <c r="C193" s="179" t="s">
        <v>319</v>
      </c>
      <c r="D193" s="179" t="s">
        <v>143</v>
      </c>
      <c r="E193" s="180" t="s">
        <v>605</v>
      </c>
      <c r="F193" s="181" t="s">
        <v>606</v>
      </c>
      <c r="G193" s="182" t="s">
        <v>239</v>
      </c>
      <c r="H193" s="183">
        <v>0.90000000000000002</v>
      </c>
      <c r="I193" s="184"/>
      <c r="J193" s="185">
        <f>ROUND(I193*H193,2)</f>
        <v>0</v>
      </c>
      <c r="K193" s="181" t="s">
        <v>192</v>
      </c>
      <c r="L193" s="38"/>
      <c r="M193" s="186" t="s">
        <v>1</v>
      </c>
      <c r="N193" s="187" t="s">
        <v>48</v>
      </c>
      <c r="O193" s="76"/>
      <c r="P193" s="188">
        <f>O193*H193</f>
        <v>0</v>
      </c>
      <c r="Q193" s="188">
        <v>0.00033</v>
      </c>
      <c r="R193" s="188">
        <f>Q193*H193</f>
        <v>0.00029700000000000001</v>
      </c>
      <c r="S193" s="188">
        <v>0</v>
      </c>
      <c r="T193" s="18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0" t="s">
        <v>140</v>
      </c>
      <c r="AT193" s="190" t="s">
        <v>143</v>
      </c>
      <c r="AU193" s="190" t="s">
        <v>95</v>
      </c>
      <c r="AY193" s="18" t="s">
        <v>141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95</v>
      </c>
      <c r="BK193" s="191">
        <f>ROUND(I193*H193,2)</f>
        <v>0</v>
      </c>
      <c r="BL193" s="18" t="s">
        <v>140</v>
      </c>
      <c r="BM193" s="190" t="s">
        <v>607</v>
      </c>
    </row>
    <row r="194" s="13" customFormat="1">
      <c r="A194" s="13"/>
      <c r="B194" s="201"/>
      <c r="C194" s="13"/>
      <c r="D194" s="192" t="s">
        <v>195</v>
      </c>
      <c r="E194" s="202" t="s">
        <v>1</v>
      </c>
      <c r="F194" s="203" t="s">
        <v>608</v>
      </c>
      <c r="G194" s="13"/>
      <c r="H194" s="202" t="s">
        <v>1</v>
      </c>
      <c r="I194" s="204"/>
      <c r="J194" s="13"/>
      <c r="K194" s="13"/>
      <c r="L194" s="201"/>
      <c r="M194" s="205"/>
      <c r="N194" s="206"/>
      <c r="O194" s="206"/>
      <c r="P194" s="206"/>
      <c r="Q194" s="206"/>
      <c r="R194" s="206"/>
      <c r="S194" s="206"/>
      <c r="T194" s="20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2" t="s">
        <v>195</v>
      </c>
      <c r="AU194" s="202" t="s">
        <v>95</v>
      </c>
      <c r="AV194" s="13" t="s">
        <v>89</v>
      </c>
      <c r="AW194" s="13" t="s">
        <v>37</v>
      </c>
      <c r="AX194" s="13" t="s">
        <v>82</v>
      </c>
      <c r="AY194" s="202" t="s">
        <v>141</v>
      </c>
    </row>
    <row r="195" s="14" customFormat="1">
      <c r="A195" s="14"/>
      <c r="B195" s="208"/>
      <c r="C195" s="14"/>
      <c r="D195" s="192" t="s">
        <v>195</v>
      </c>
      <c r="E195" s="209" t="s">
        <v>1</v>
      </c>
      <c r="F195" s="210" t="s">
        <v>609</v>
      </c>
      <c r="G195" s="14"/>
      <c r="H195" s="211">
        <v>0.90000000000000002</v>
      </c>
      <c r="I195" s="212"/>
      <c r="J195" s="14"/>
      <c r="K195" s="14"/>
      <c r="L195" s="208"/>
      <c r="M195" s="213"/>
      <c r="N195" s="214"/>
      <c r="O195" s="214"/>
      <c r="P195" s="214"/>
      <c r="Q195" s="214"/>
      <c r="R195" s="214"/>
      <c r="S195" s="214"/>
      <c r="T195" s="21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9" t="s">
        <v>195</v>
      </c>
      <c r="AU195" s="209" t="s">
        <v>95</v>
      </c>
      <c r="AV195" s="14" t="s">
        <v>95</v>
      </c>
      <c r="AW195" s="14" t="s">
        <v>37</v>
      </c>
      <c r="AX195" s="14" t="s">
        <v>82</v>
      </c>
      <c r="AY195" s="209" t="s">
        <v>141</v>
      </c>
    </row>
    <row r="196" s="15" customFormat="1">
      <c r="A196" s="15"/>
      <c r="B196" s="216"/>
      <c r="C196" s="15"/>
      <c r="D196" s="192" t="s">
        <v>195</v>
      </c>
      <c r="E196" s="217" t="s">
        <v>1</v>
      </c>
      <c r="F196" s="218" t="s">
        <v>199</v>
      </c>
      <c r="G196" s="15"/>
      <c r="H196" s="219">
        <v>0.90000000000000002</v>
      </c>
      <c r="I196" s="220"/>
      <c r="J196" s="15"/>
      <c r="K196" s="15"/>
      <c r="L196" s="216"/>
      <c r="M196" s="221"/>
      <c r="N196" s="222"/>
      <c r="O196" s="222"/>
      <c r="P196" s="222"/>
      <c r="Q196" s="222"/>
      <c r="R196" s="222"/>
      <c r="S196" s="222"/>
      <c r="T196" s="22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17" t="s">
        <v>195</v>
      </c>
      <c r="AU196" s="217" t="s">
        <v>95</v>
      </c>
      <c r="AV196" s="15" t="s">
        <v>140</v>
      </c>
      <c r="AW196" s="15" t="s">
        <v>37</v>
      </c>
      <c r="AX196" s="15" t="s">
        <v>89</v>
      </c>
      <c r="AY196" s="217" t="s">
        <v>141</v>
      </c>
    </row>
    <row r="197" s="2" customFormat="1" ht="24.15" customHeight="1">
      <c r="A197" s="37"/>
      <c r="B197" s="178"/>
      <c r="C197" s="179" t="s">
        <v>7</v>
      </c>
      <c r="D197" s="179" t="s">
        <v>143</v>
      </c>
      <c r="E197" s="180" t="s">
        <v>610</v>
      </c>
      <c r="F197" s="181" t="s">
        <v>611</v>
      </c>
      <c r="G197" s="182" t="s">
        <v>209</v>
      </c>
      <c r="H197" s="183">
        <v>7.5</v>
      </c>
      <c r="I197" s="184"/>
      <c r="J197" s="185">
        <f>ROUND(I197*H197,2)</f>
        <v>0</v>
      </c>
      <c r="K197" s="181" t="s">
        <v>1</v>
      </c>
      <c r="L197" s="38"/>
      <c r="M197" s="186" t="s">
        <v>1</v>
      </c>
      <c r="N197" s="187" t="s">
        <v>48</v>
      </c>
      <c r="O197" s="76"/>
      <c r="P197" s="188">
        <f>O197*H197</f>
        <v>0</v>
      </c>
      <c r="Q197" s="188">
        <v>0.27560000000000001</v>
      </c>
      <c r="R197" s="188">
        <f>Q197*H197</f>
        <v>2.0670000000000002</v>
      </c>
      <c r="S197" s="188">
        <v>0</v>
      </c>
      <c r="T197" s="18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0" t="s">
        <v>140</v>
      </c>
      <c r="AT197" s="190" t="s">
        <v>143</v>
      </c>
      <c r="AU197" s="190" t="s">
        <v>95</v>
      </c>
      <c r="AY197" s="18" t="s">
        <v>141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95</v>
      </c>
      <c r="BK197" s="191">
        <f>ROUND(I197*H197,2)</f>
        <v>0</v>
      </c>
      <c r="BL197" s="18" t="s">
        <v>140</v>
      </c>
      <c r="BM197" s="190" t="s">
        <v>612</v>
      </c>
    </row>
    <row r="198" s="12" customFormat="1" ht="22.8" customHeight="1">
      <c r="A198" s="12"/>
      <c r="B198" s="165"/>
      <c r="C198" s="12"/>
      <c r="D198" s="166" t="s">
        <v>81</v>
      </c>
      <c r="E198" s="176" t="s">
        <v>213</v>
      </c>
      <c r="F198" s="176" t="s">
        <v>214</v>
      </c>
      <c r="G198" s="12"/>
      <c r="H198" s="12"/>
      <c r="I198" s="168"/>
      <c r="J198" s="177">
        <f>BK198</f>
        <v>0</v>
      </c>
      <c r="K198" s="12"/>
      <c r="L198" s="165"/>
      <c r="M198" s="170"/>
      <c r="N198" s="171"/>
      <c r="O198" s="171"/>
      <c r="P198" s="172">
        <f>SUM(P199:P236)</f>
        <v>0</v>
      </c>
      <c r="Q198" s="171"/>
      <c r="R198" s="172">
        <f>SUM(R199:R236)</f>
        <v>5.8238915000000002</v>
      </c>
      <c r="S198" s="171"/>
      <c r="T198" s="173">
        <f>SUM(T199:T236)</f>
        <v>0.77000000000000002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6" t="s">
        <v>89</v>
      </c>
      <c r="AT198" s="174" t="s">
        <v>81</v>
      </c>
      <c r="AU198" s="174" t="s">
        <v>89</v>
      </c>
      <c r="AY198" s="166" t="s">
        <v>141</v>
      </c>
      <c r="BK198" s="175">
        <f>SUM(BK199:BK236)</f>
        <v>0</v>
      </c>
    </row>
    <row r="199" s="2" customFormat="1" ht="33" customHeight="1">
      <c r="A199" s="37"/>
      <c r="B199" s="178"/>
      <c r="C199" s="179" t="s">
        <v>328</v>
      </c>
      <c r="D199" s="179" t="s">
        <v>143</v>
      </c>
      <c r="E199" s="180" t="s">
        <v>613</v>
      </c>
      <c r="F199" s="181" t="s">
        <v>614</v>
      </c>
      <c r="G199" s="182" t="s">
        <v>239</v>
      </c>
      <c r="H199" s="183">
        <v>21.5</v>
      </c>
      <c r="I199" s="184"/>
      <c r="J199" s="185">
        <f>ROUND(I199*H199,2)</f>
        <v>0</v>
      </c>
      <c r="K199" s="181" t="s">
        <v>192</v>
      </c>
      <c r="L199" s="38"/>
      <c r="M199" s="186" t="s">
        <v>1</v>
      </c>
      <c r="N199" s="187" t="s">
        <v>48</v>
      </c>
      <c r="O199" s="76"/>
      <c r="P199" s="188">
        <f>O199*H199</f>
        <v>0</v>
      </c>
      <c r="Q199" s="188">
        <v>0.1295</v>
      </c>
      <c r="R199" s="188">
        <f>Q199*H199</f>
        <v>2.7842500000000001</v>
      </c>
      <c r="S199" s="188">
        <v>0</v>
      </c>
      <c r="T199" s="18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140</v>
      </c>
      <c r="AT199" s="190" t="s">
        <v>143</v>
      </c>
      <c r="AU199" s="190" t="s">
        <v>95</v>
      </c>
      <c r="AY199" s="18" t="s">
        <v>141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95</v>
      </c>
      <c r="BK199" s="191">
        <f>ROUND(I199*H199,2)</f>
        <v>0</v>
      </c>
      <c r="BL199" s="18" t="s">
        <v>140</v>
      </c>
      <c r="BM199" s="190" t="s">
        <v>615</v>
      </c>
    </row>
    <row r="200" s="2" customFormat="1">
      <c r="A200" s="37"/>
      <c r="B200" s="38"/>
      <c r="C200" s="37"/>
      <c r="D200" s="192" t="s">
        <v>148</v>
      </c>
      <c r="E200" s="37"/>
      <c r="F200" s="193" t="s">
        <v>616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148</v>
      </c>
      <c r="AU200" s="18" t="s">
        <v>95</v>
      </c>
    </row>
    <row r="201" s="14" customFormat="1">
      <c r="A201" s="14"/>
      <c r="B201" s="208"/>
      <c r="C201" s="14"/>
      <c r="D201" s="192" t="s">
        <v>195</v>
      </c>
      <c r="E201" s="209" t="s">
        <v>1</v>
      </c>
      <c r="F201" s="210" t="s">
        <v>617</v>
      </c>
      <c r="G201" s="14"/>
      <c r="H201" s="211">
        <v>21.5</v>
      </c>
      <c r="I201" s="212"/>
      <c r="J201" s="14"/>
      <c r="K201" s="14"/>
      <c r="L201" s="208"/>
      <c r="M201" s="213"/>
      <c r="N201" s="214"/>
      <c r="O201" s="214"/>
      <c r="P201" s="214"/>
      <c r="Q201" s="214"/>
      <c r="R201" s="214"/>
      <c r="S201" s="214"/>
      <c r="T201" s="21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9" t="s">
        <v>195</v>
      </c>
      <c r="AU201" s="209" t="s">
        <v>95</v>
      </c>
      <c r="AV201" s="14" t="s">
        <v>95</v>
      </c>
      <c r="AW201" s="14" t="s">
        <v>37</v>
      </c>
      <c r="AX201" s="14" t="s">
        <v>82</v>
      </c>
      <c r="AY201" s="209" t="s">
        <v>141</v>
      </c>
    </row>
    <row r="202" s="15" customFormat="1">
      <c r="A202" s="15"/>
      <c r="B202" s="216"/>
      <c r="C202" s="15"/>
      <c r="D202" s="192" t="s">
        <v>195</v>
      </c>
      <c r="E202" s="217" t="s">
        <v>1</v>
      </c>
      <c r="F202" s="218" t="s">
        <v>199</v>
      </c>
      <c r="G202" s="15"/>
      <c r="H202" s="219">
        <v>21.5</v>
      </c>
      <c r="I202" s="220"/>
      <c r="J202" s="15"/>
      <c r="K202" s="15"/>
      <c r="L202" s="216"/>
      <c r="M202" s="221"/>
      <c r="N202" s="222"/>
      <c r="O202" s="222"/>
      <c r="P202" s="222"/>
      <c r="Q202" s="222"/>
      <c r="R202" s="222"/>
      <c r="S202" s="222"/>
      <c r="T202" s="22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17" t="s">
        <v>195</v>
      </c>
      <c r="AU202" s="217" t="s">
        <v>95</v>
      </c>
      <c r="AV202" s="15" t="s">
        <v>140</v>
      </c>
      <c r="AW202" s="15" t="s">
        <v>37</v>
      </c>
      <c r="AX202" s="15" t="s">
        <v>89</v>
      </c>
      <c r="AY202" s="217" t="s">
        <v>141</v>
      </c>
    </row>
    <row r="203" s="2" customFormat="1" ht="16.5" customHeight="1">
      <c r="A203" s="37"/>
      <c r="B203" s="178"/>
      <c r="C203" s="227" t="s">
        <v>335</v>
      </c>
      <c r="D203" s="227" t="s">
        <v>365</v>
      </c>
      <c r="E203" s="228" t="s">
        <v>618</v>
      </c>
      <c r="F203" s="229" t="s">
        <v>619</v>
      </c>
      <c r="G203" s="230" t="s">
        <v>239</v>
      </c>
      <c r="H203" s="231">
        <v>21.93</v>
      </c>
      <c r="I203" s="232"/>
      <c r="J203" s="233">
        <f>ROUND(I203*H203,2)</f>
        <v>0</v>
      </c>
      <c r="K203" s="229" t="s">
        <v>192</v>
      </c>
      <c r="L203" s="234"/>
      <c r="M203" s="235" t="s">
        <v>1</v>
      </c>
      <c r="N203" s="236" t="s">
        <v>48</v>
      </c>
      <c r="O203" s="76"/>
      <c r="P203" s="188">
        <f>O203*H203</f>
        <v>0</v>
      </c>
      <c r="Q203" s="188">
        <v>0.028000000000000001</v>
      </c>
      <c r="R203" s="188">
        <f>Q203*H203</f>
        <v>0.61404000000000003</v>
      </c>
      <c r="S203" s="188">
        <v>0</v>
      </c>
      <c r="T203" s="18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0" t="s">
        <v>236</v>
      </c>
      <c r="AT203" s="190" t="s">
        <v>365</v>
      </c>
      <c r="AU203" s="190" t="s">
        <v>95</v>
      </c>
      <c r="AY203" s="18" t="s">
        <v>141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95</v>
      </c>
      <c r="BK203" s="191">
        <f>ROUND(I203*H203,2)</f>
        <v>0</v>
      </c>
      <c r="BL203" s="18" t="s">
        <v>140</v>
      </c>
      <c r="BM203" s="190" t="s">
        <v>620</v>
      </c>
    </row>
    <row r="204" s="2" customFormat="1">
      <c r="A204" s="37"/>
      <c r="B204" s="38"/>
      <c r="C204" s="37"/>
      <c r="D204" s="192" t="s">
        <v>148</v>
      </c>
      <c r="E204" s="37"/>
      <c r="F204" s="193" t="s">
        <v>619</v>
      </c>
      <c r="G204" s="37"/>
      <c r="H204" s="37"/>
      <c r="I204" s="194"/>
      <c r="J204" s="37"/>
      <c r="K204" s="37"/>
      <c r="L204" s="38"/>
      <c r="M204" s="195"/>
      <c r="N204" s="196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148</v>
      </c>
      <c r="AU204" s="18" t="s">
        <v>95</v>
      </c>
    </row>
    <row r="205" s="14" customFormat="1">
      <c r="A205" s="14"/>
      <c r="B205" s="208"/>
      <c r="C205" s="14"/>
      <c r="D205" s="192" t="s">
        <v>195</v>
      </c>
      <c r="E205" s="209" t="s">
        <v>1</v>
      </c>
      <c r="F205" s="210" t="s">
        <v>621</v>
      </c>
      <c r="G205" s="14"/>
      <c r="H205" s="211">
        <v>21.93</v>
      </c>
      <c r="I205" s="212"/>
      <c r="J205" s="14"/>
      <c r="K205" s="14"/>
      <c r="L205" s="208"/>
      <c r="M205" s="213"/>
      <c r="N205" s="214"/>
      <c r="O205" s="214"/>
      <c r="P205" s="214"/>
      <c r="Q205" s="214"/>
      <c r="R205" s="214"/>
      <c r="S205" s="214"/>
      <c r="T205" s="21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9" t="s">
        <v>195</v>
      </c>
      <c r="AU205" s="209" t="s">
        <v>95</v>
      </c>
      <c r="AV205" s="14" t="s">
        <v>95</v>
      </c>
      <c r="AW205" s="14" t="s">
        <v>37</v>
      </c>
      <c r="AX205" s="14" t="s">
        <v>82</v>
      </c>
      <c r="AY205" s="209" t="s">
        <v>141</v>
      </c>
    </row>
    <row r="206" s="15" customFormat="1">
      <c r="A206" s="15"/>
      <c r="B206" s="216"/>
      <c r="C206" s="15"/>
      <c r="D206" s="192" t="s">
        <v>195</v>
      </c>
      <c r="E206" s="217" t="s">
        <v>1</v>
      </c>
      <c r="F206" s="218" t="s">
        <v>199</v>
      </c>
      <c r="G206" s="15"/>
      <c r="H206" s="219">
        <v>21.93</v>
      </c>
      <c r="I206" s="220"/>
      <c r="J206" s="15"/>
      <c r="K206" s="15"/>
      <c r="L206" s="216"/>
      <c r="M206" s="221"/>
      <c r="N206" s="222"/>
      <c r="O206" s="222"/>
      <c r="P206" s="222"/>
      <c r="Q206" s="222"/>
      <c r="R206" s="222"/>
      <c r="S206" s="222"/>
      <c r="T206" s="22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7" t="s">
        <v>195</v>
      </c>
      <c r="AU206" s="217" t="s">
        <v>95</v>
      </c>
      <c r="AV206" s="15" t="s">
        <v>140</v>
      </c>
      <c r="AW206" s="15" t="s">
        <v>37</v>
      </c>
      <c r="AX206" s="15" t="s">
        <v>89</v>
      </c>
      <c r="AY206" s="217" t="s">
        <v>141</v>
      </c>
    </row>
    <row r="207" s="2" customFormat="1" ht="24.15" customHeight="1">
      <c r="A207" s="37"/>
      <c r="B207" s="178"/>
      <c r="C207" s="179" t="s">
        <v>437</v>
      </c>
      <c r="D207" s="179" t="s">
        <v>143</v>
      </c>
      <c r="E207" s="180" t="s">
        <v>622</v>
      </c>
      <c r="F207" s="181" t="s">
        <v>623</v>
      </c>
      <c r="G207" s="182" t="s">
        <v>191</v>
      </c>
      <c r="H207" s="183">
        <v>1.075</v>
      </c>
      <c r="I207" s="184"/>
      <c r="J207" s="185">
        <f>ROUND(I207*H207,2)</f>
        <v>0</v>
      </c>
      <c r="K207" s="181" t="s">
        <v>192</v>
      </c>
      <c r="L207" s="38"/>
      <c r="M207" s="186" t="s">
        <v>1</v>
      </c>
      <c r="N207" s="187" t="s">
        <v>48</v>
      </c>
      <c r="O207" s="76"/>
      <c r="P207" s="188">
        <f>O207*H207</f>
        <v>0</v>
      </c>
      <c r="Q207" s="188">
        <v>2.2563399999999998</v>
      </c>
      <c r="R207" s="188">
        <f>Q207*H207</f>
        <v>2.4255654999999998</v>
      </c>
      <c r="S207" s="188">
        <v>0</v>
      </c>
      <c r="T207" s="18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0" t="s">
        <v>140</v>
      </c>
      <c r="AT207" s="190" t="s">
        <v>143</v>
      </c>
      <c r="AU207" s="190" t="s">
        <v>95</v>
      </c>
      <c r="AY207" s="18" t="s">
        <v>141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8" t="s">
        <v>95</v>
      </c>
      <c r="BK207" s="191">
        <f>ROUND(I207*H207,2)</f>
        <v>0</v>
      </c>
      <c r="BL207" s="18" t="s">
        <v>140</v>
      </c>
      <c r="BM207" s="190" t="s">
        <v>624</v>
      </c>
    </row>
    <row r="208" s="2" customFormat="1">
      <c r="A208" s="37"/>
      <c r="B208" s="38"/>
      <c r="C208" s="37"/>
      <c r="D208" s="192" t="s">
        <v>148</v>
      </c>
      <c r="E208" s="37"/>
      <c r="F208" s="193" t="s">
        <v>625</v>
      </c>
      <c r="G208" s="37"/>
      <c r="H208" s="37"/>
      <c r="I208" s="194"/>
      <c r="J208" s="37"/>
      <c r="K208" s="37"/>
      <c r="L208" s="38"/>
      <c r="M208" s="195"/>
      <c r="N208" s="196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148</v>
      </c>
      <c r="AU208" s="18" t="s">
        <v>95</v>
      </c>
    </row>
    <row r="209" s="14" customFormat="1">
      <c r="A209" s="14"/>
      <c r="B209" s="208"/>
      <c r="C209" s="14"/>
      <c r="D209" s="192" t="s">
        <v>195</v>
      </c>
      <c r="E209" s="209" t="s">
        <v>1</v>
      </c>
      <c r="F209" s="210" t="s">
        <v>626</v>
      </c>
      <c r="G209" s="14"/>
      <c r="H209" s="211">
        <v>1.075</v>
      </c>
      <c r="I209" s="212"/>
      <c r="J209" s="14"/>
      <c r="K209" s="14"/>
      <c r="L209" s="208"/>
      <c r="M209" s="213"/>
      <c r="N209" s="214"/>
      <c r="O209" s="214"/>
      <c r="P209" s="214"/>
      <c r="Q209" s="214"/>
      <c r="R209" s="214"/>
      <c r="S209" s="214"/>
      <c r="T209" s="21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9" t="s">
        <v>195</v>
      </c>
      <c r="AU209" s="209" t="s">
        <v>95</v>
      </c>
      <c r="AV209" s="14" t="s">
        <v>95</v>
      </c>
      <c r="AW209" s="14" t="s">
        <v>37</v>
      </c>
      <c r="AX209" s="14" t="s">
        <v>82</v>
      </c>
      <c r="AY209" s="209" t="s">
        <v>141</v>
      </c>
    </row>
    <row r="210" s="15" customFormat="1">
      <c r="A210" s="15"/>
      <c r="B210" s="216"/>
      <c r="C210" s="15"/>
      <c r="D210" s="192" t="s">
        <v>195</v>
      </c>
      <c r="E210" s="217" t="s">
        <v>1</v>
      </c>
      <c r="F210" s="218" t="s">
        <v>199</v>
      </c>
      <c r="G210" s="15"/>
      <c r="H210" s="219">
        <v>1.075</v>
      </c>
      <c r="I210" s="220"/>
      <c r="J210" s="15"/>
      <c r="K210" s="15"/>
      <c r="L210" s="216"/>
      <c r="M210" s="221"/>
      <c r="N210" s="222"/>
      <c r="O210" s="222"/>
      <c r="P210" s="222"/>
      <c r="Q210" s="222"/>
      <c r="R210" s="222"/>
      <c r="S210" s="222"/>
      <c r="T210" s="22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17" t="s">
        <v>195</v>
      </c>
      <c r="AU210" s="217" t="s">
        <v>95</v>
      </c>
      <c r="AV210" s="15" t="s">
        <v>140</v>
      </c>
      <c r="AW210" s="15" t="s">
        <v>37</v>
      </c>
      <c r="AX210" s="15" t="s">
        <v>89</v>
      </c>
      <c r="AY210" s="217" t="s">
        <v>141</v>
      </c>
    </row>
    <row r="211" s="2" customFormat="1" ht="37.8" customHeight="1">
      <c r="A211" s="37"/>
      <c r="B211" s="178"/>
      <c r="C211" s="179" t="s">
        <v>442</v>
      </c>
      <c r="D211" s="179" t="s">
        <v>143</v>
      </c>
      <c r="E211" s="180" t="s">
        <v>627</v>
      </c>
      <c r="F211" s="181" t="s">
        <v>628</v>
      </c>
      <c r="G211" s="182" t="s">
        <v>191</v>
      </c>
      <c r="H211" s="183">
        <v>0.128</v>
      </c>
      <c r="I211" s="184"/>
      <c r="J211" s="185">
        <f>ROUND(I211*H211,2)</f>
        <v>0</v>
      </c>
      <c r="K211" s="181" t="s">
        <v>192</v>
      </c>
      <c r="L211" s="38"/>
      <c r="M211" s="186" t="s">
        <v>1</v>
      </c>
      <c r="N211" s="187" t="s">
        <v>48</v>
      </c>
      <c r="O211" s="76"/>
      <c r="P211" s="188">
        <f>O211*H211</f>
        <v>0</v>
      </c>
      <c r="Q211" s="188">
        <v>0</v>
      </c>
      <c r="R211" s="188">
        <f>Q211*H211</f>
        <v>0</v>
      </c>
      <c r="S211" s="188">
        <v>2.2000000000000002</v>
      </c>
      <c r="T211" s="189">
        <f>S211*H211</f>
        <v>0.28160000000000002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0" t="s">
        <v>140</v>
      </c>
      <c r="AT211" s="190" t="s">
        <v>143</v>
      </c>
      <c r="AU211" s="190" t="s">
        <v>95</v>
      </c>
      <c r="AY211" s="18" t="s">
        <v>141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8" t="s">
        <v>95</v>
      </c>
      <c r="BK211" s="191">
        <f>ROUND(I211*H211,2)</f>
        <v>0</v>
      </c>
      <c r="BL211" s="18" t="s">
        <v>140</v>
      </c>
      <c r="BM211" s="190" t="s">
        <v>629</v>
      </c>
    </row>
    <row r="212" s="2" customFormat="1">
      <c r="A212" s="37"/>
      <c r="B212" s="38"/>
      <c r="C212" s="37"/>
      <c r="D212" s="192" t="s">
        <v>148</v>
      </c>
      <c r="E212" s="37"/>
      <c r="F212" s="193" t="s">
        <v>630</v>
      </c>
      <c r="G212" s="37"/>
      <c r="H212" s="37"/>
      <c r="I212" s="194"/>
      <c r="J212" s="37"/>
      <c r="K212" s="37"/>
      <c r="L212" s="38"/>
      <c r="M212" s="195"/>
      <c r="N212" s="196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148</v>
      </c>
      <c r="AU212" s="18" t="s">
        <v>95</v>
      </c>
    </row>
    <row r="213" s="13" customFormat="1">
      <c r="A213" s="13"/>
      <c r="B213" s="201"/>
      <c r="C213" s="13"/>
      <c r="D213" s="192" t="s">
        <v>195</v>
      </c>
      <c r="E213" s="202" t="s">
        <v>1</v>
      </c>
      <c r="F213" s="203" t="s">
        <v>631</v>
      </c>
      <c r="G213" s="13"/>
      <c r="H213" s="202" t="s">
        <v>1</v>
      </c>
      <c r="I213" s="204"/>
      <c r="J213" s="13"/>
      <c r="K213" s="13"/>
      <c r="L213" s="201"/>
      <c r="M213" s="205"/>
      <c r="N213" s="206"/>
      <c r="O213" s="206"/>
      <c r="P213" s="206"/>
      <c r="Q213" s="206"/>
      <c r="R213" s="206"/>
      <c r="S213" s="206"/>
      <c r="T213" s="20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2" t="s">
        <v>195</v>
      </c>
      <c r="AU213" s="202" t="s">
        <v>95</v>
      </c>
      <c r="AV213" s="13" t="s">
        <v>89</v>
      </c>
      <c r="AW213" s="13" t="s">
        <v>37</v>
      </c>
      <c r="AX213" s="13" t="s">
        <v>82</v>
      </c>
      <c r="AY213" s="202" t="s">
        <v>141</v>
      </c>
    </row>
    <row r="214" s="14" customFormat="1">
      <c r="A214" s="14"/>
      <c r="B214" s="208"/>
      <c r="C214" s="14"/>
      <c r="D214" s="192" t="s">
        <v>195</v>
      </c>
      <c r="E214" s="209" t="s">
        <v>1</v>
      </c>
      <c r="F214" s="210" t="s">
        <v>632</v>
      </c>
      <c r="G214" s="14"/>
      <c r="H214" s="211">
        <v>0.02</v>
      </c>
      <c r="I214" s="212"/>
      <c r="J214" s="14"/>
      <c r="K214" s="14"/>
      <c r="L214" s="208"/>
      <c r="M214" s="213"/>
      <c r="N214" s="214"/>
      <c r="O214" s="214"/>
      <c r="P214" s="214"/>
      <c r="Q214" s="214"/>
      <c r="R214" s="214"/>
      <c r="S214" s="214"/>
      <c r="T214" s="21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9" t="s">
        <v>195</v>
      </c>
      <c r="AU214" s="209" t="s">
        <v>95</v>
      </c>
      <c r="AV214" s="14" t="s">
        <v>95</v>
      </c>
      <c r="AW214" s="14" t="s">
        <v>37</v>
      </c>
      <c r="AX214" s="14" t="s">
        <v>82</v>
      </c>
      <c r="AY214" s="209" t="s">
        <v>141</v>
      </c>
    </row>
    <row r="215" s="13" customFormat="1">
      <c r="A215" s="13"/>
      <c r="B215" s="201"/>
      <c r="C215" s="13"/>
      <c r="D215" s="192" t="s">
        <v>195</v>
      </c>
      <c r="E215" s="202" t="s">
        <v>1</v>
      </c>
      <c r="F215" s="203" t="s">
        <v>633</v>
      </c>
      <c r="G215" s="13"/>
      <c r="H215" s="202" t="s">
        <v>1</v>
      </c>
      <c r="I215" s="204"/>
      <c r="J215" s="13"/>
      <c r="K215" s="13"/>
      <c r="L215" s="201"/>
      <c r="M215" s="205"/>
      <c r="N215" s="206"/>
      <c r="O215" s="206"/>
      <c r="P215" s="206"/>
      <c r="Q215" s="206"/>
      <c r="R215" s="206"/>
      <c r="S215" s="206"/>
      <c r="T215" s="20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2" t="s">
        <v>195</v>
      </c>
      <c r="AU215" s="202" t="s">
        <v>95</v>
      </c>
      <c r="AV215" s="13" t="s">
        <v>89</v>
      </c>
      <c r="AW215" s="13" t="s">
        <v>37</v>
      </c>
      <c r="AX215" s="13" t="s">
        <v>82</v>
      </c>
      <c r="AY215" s="202" t="s">
        <v>141</v>
      </c>
    </row>
    <row r="216" s="14" customFormat="1">
      <c r="A216" s="14"/>
      <c r="B216" s="208"/>
      <c r="C216" s="14"/>
      <c r="D216" s="192" t="s">
        <v>195</v>
      </c>
      <c r="E216" s="209" t="s">
        <v>1</v>
      </c>
      <c r="F216" s="210" t="s">
        <v>634</v>
      </c>
      <c r="G216" s="14"/>
      <c r="H216" s="211">
        <v>0.108</v>
      </c>
      <c r="I216" s="212"/>
      <c r="J216" s="14"/>
      <c r="K216" s="14"/>
      <c r="L216" s="208"/>
      <c r="M216" s="213"/>
      <c r="N216" s="214"/>
      <c r="O216" s="214"/>
      <c r="P216" s="214"/>
      <c r="Q216" s="214"/>
      <c r="R216" s="214"/>
      <c r="S216" s="214"/>
      <c r="T216" s="21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9" t="s">
        <v>195</v>
      </c>
      <c r="AU216" s="209" t="s">
        <v>95</v>
      </c>
      <c r="AV216" s="14" t="s">
        <v>95</v>
      </c>
      <c r="AW216" s="14" t="s">
        <v>37</v>
      </c>
      <c r="AX216" s="14" t="s">
        <v>82</v>
      </c>
      <c r="AY216" s="209" t="s">
        <v>141</v>
      </c>
    </row>
    <row r="217" s="15" customFormat="1">
      <c r="A217" s="15"/>
      <c r="B217" s="216"/>
      <c r="C217" s="15"/>
      <c r="D217" s="192" t="s">
        <v>195</v>
      </c>
      <c r="E217" s="217" t="s">
        <v>1</v>
      </c>
      <c r="F217" s="218" t="s">
        <v>199</v>
      </c>
      <c r="G217" s="15"/>
      <c r="H217" s="219">
        <v>0.128</v>
      </c>
      <c r="I217" s="220"/>
      <c r="J217" s="15"/>
      <c r="K217" s="15"/>
      <c r="L217" s="216"/>
      <c r="M217" s="221"/>
      <c r="N217" s="222"/>
      <c r="O217" s="222"/>
      <c r="P217" s="222"/>
      <c r="Q217" s="222"/>
      <c r="R217" s="222"/>
      <c r="S217" s="222"/>
      <c r="T217" s="22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17" t="s">
        <v>195</v>
      </c>
      <c r="AU217" s="217" t="s">
        <v>95</v>
      </c>
      <c r="AV217" s="15" t="s">
        <v>140</v>
      </c>
      <c r="AW217" s="15" t="s">
        <v>37</v>
      </c>
      <c r="AX217" s="15" t="s">
        <v>89</v>
      </c>
      <c r="AY217" s="217" t="s">
        <v>141</v>
      </c>
    </row>
    <row r="218" s="2" customFormat="1" ht="37.8" customHeight="1">
      <c r="A218" s="37"/>
      <c r="B218" s="178"/>
      <c r="C218" s="179" t="s">
        <v>446</v>
      </c>
      <c r="D218" s="179" t="s">
        <v>143</v>
      </c>
      <c r="E218" s="180" t="s">
        <v>635</v>
      </c>
      <c r="F218" s="181" t="s">
        <v>636</v>
      </c>
      <c r="G218" s="182" t="s">
        <v>191</v>
      </c>
      <c r="H218" s="183">
        <v>0.222</v>
      </c>
      <c r="I218" s="184"/>
      <c r="J218" s="185">
        <f>ROUND(I218*H218,2)</f>
        <v>0</v>
      </c>
      <c r="K218" s="181" t="s">
        <v>192</v>
      </c>
      <c r="L218" s="38"/>
      <c r="M218" s="186" t="s">
        <v>1</v>
      </c>
      <c r="N218" s="187" t="s">
        <v>48</v>
      </c>
      <c r="O218" s="76"/>
      <c r="P218" s="188">
        <f>O218*H218</f>
        <v>0</v>
      </c>
      <c r="Q218" s="188">
        <v>0</v>
      </c>
      <c r="R218" s="188">
        <f>Q218*H218</f>
        <v>0</v>
      </c>
      <c r="S218" s="188">
        <v>2.2000000000000002</v>
      </c>
      <c r="T218" s="189">
        <f>S218*H218</f>
        <v>0.48840000000000006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0" t="s">
        <v>140</v>
      </c>
      <c r="AT218" s="190" t="s">
        <v>143</v>
      </c>
      <c r="AU218" s="190" t="s">
        <v>95</v>
      </c>
      <c r="AY218" s="18" t="s">
        <v>141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95</v>
      </c>
      <c r="BK218" s="191">
        <f>ROUND(I218*H218,2)</f>
        <v>0</v>
      </c>
      <c r="BL218" s="18" t="s">
        <v>140</v>
      </c>
      <c r="BM218" s="190" t="s">
        <v>637</v>
      </c>
    </row>
    <row r="219" s="2" customFormat="1">
      <c r="A219" s="37"/>
      <c r="B219" s="38"/>
      <c r="C219" s="37"/>
      <c r="D219" s="192" t="s">
        <v>148</v>
      </c>
      <c r="E219" s="37"/>
      <c r="F219" s="193" t="s">
        <v>638</v>
      </c>
      <c r="G219" s="37"/>
      <c r="H219" s="37"/>
      <c r="I219" s="194"/>
      <c r="J219" s="37"/>
      <c r="K219" s="37"/>
      <c r="L219" s="38"/>
      <c r="M219" s="195"/>
      <c r="N219" s="196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148</v>
      </c>
      <c r="AU219" s="18" t="s">
        <v>95</v>
      </c>
    </row>
    <row r="220" s="13" customFormat="1">
      <c r="A220" s="13"/>
      <c r="B220" s="201"/>
      <c r="C220" s="13"/>
      <c r="D220" s="192" t="s">
        <v>195</v>
      </c>
      <c r="E220" s="202" t="s">
        <v>1</v>
      </c>
      <c r="F220" s="203" t="s">
        <v>639</v>
      </c>
      <c r="G220" s="13"/>
      <c r="H220" s="202" t="s">
        <v>1</v>
      </c>
      <c r="I220" s="204"/>
      <c r="J220" s="13"/>
      <c r="K220" s="13"/>
      <c r="L220" s="201"/>
      <c r="M220" s="205"/>
      <c r="N220" s="206"/>
      <c r="O220" s="206"/>
      <c r="P220" s="206"/>
      <c r="Q220" s="206"/>
      <c r="R220" s="206"/>
      <c r="S220" s="206"/>
      <c r="T220" s="20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2" t="s">
        <v>195</v>
      </c>
      <c r="AU220" s="202" t="s">
        <v>95</v>
      </c>
      <c r="AV220" s="13" t="s">
        <v>89</v>
      </c>
      <c r="AW220" s="13" t="s">
        <v>37</v>
      </c>
      <c r="AX220" s="13" t="s">
        <v>82</v>
      </c>
      <c r="AY220" s="202" t="s">
        <v>141</v>
      </c>
    </row>
    <row r="221" s="14" customFormat="1">
      <c r="A221" s="14"/>
      <c r="B221" s="208"/>
      <c r="C221" s="14"/>
      <c r="D221" s="192" t="s">
        <v>195</v>
      </c>
      <c r="E221" s="209" t="s">
        <v>1</v>
      </c>
      <c r="F221" s="210" t="s">
        <v>640</v>
      </c>
      <c r="G221" s="14"/>
      <c r="H221" s="211">
        <v>0.222</v>
      </c>
      <c r="I221" s="212"/>
      <c r="J221" s="14"/>
      <c r="K221" s="14"/>
      <c r="L221" s="208"/>
      <c r="M221" s="213"/>
      <c r="N221" s="214"/>
      <c r="O221" s="214"/>
      <c r="P221" s="214"/>
      <c r="Q221" s="214"/>
      <c r="R221" s="214"/>
      <c r="S221" s="214"/>
      <c r="T221" s="21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9" t="s">
        <v>195</v>
      </c>
      <c r="AU221" s="209" t="s">
        <v>95</v>
      </c>
      <c r="AV221" s="14" t="s">
        <v>95</v>
      </c>
      <c r="AW221" s="14" t="s">
        <v>37</v>
      </c>
      <c r="AX221" s="14" t="s">
        <v>82</v>
      </c>
      <c r="AY221" s="209" t="s">
        <v>141</v>
      </c>
    </row>
    <row r="222" s="15" customFormat="1">
      <c r="A222" s="15"/>
      <c r="B222" s="216"/>
      <c r="C222" s="15"/>
      <c r="D222" s="192" t="s">
        <v>195</v>
      </c>
      <c r="E222" s="217" t="s">
        <v>1</v>
      </c>
      <c r="F222" s="218" t="s">
        <v>199</v>
      </c>
      <c r="G222" s="15"/>
      <c r="H222" s="219">
        <v>0.222</v>
      </c>
      <c r="I222" s="220"/>
      <c r="J222" s="15"/>
      <c r="K222" s="15"/>
      <c r="L222" s="216"/>
      <c r="M222" s="221"/>
      <c r="N222" s="222"/>
      <c r="O222" s="222"/>
      <c r="P222" s="222"/>
      <c r="Q222" s="222"/>
      <c r="R222" s="222"/>
      <c r="S222" s="222"/>
      <c r="T222" s="22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17" t="s">
        <v>195</v>
      </c>
      <c r="AU222" s="217" t="s">
        <v>95</v>
      </c>
      <c r="AV222" s="15" t="s">
        <v>140</v>
      </c>
      <c r="AW222" s="15" t="s">
        <v>37</v>
      </c>
      <c r="AX222" s="15" t="s">
        <v>89</v>
      </c>
      <c r="AY222" s="217" t="s">
        <v>141</v>
      </c>
    </row>
    <row r="223" s="2" customFormat="1" ht="24.15" customHeight="1">
      <c r="A223" s="37"/>
      <c r="B223" s="178"/>
      <c r="C223" s="179" t="s">
        <v>451</v>
      </c>
      <c r="D223" s="179" t="s">
        <v>143</v>
      </c>
      <c r="E223" s="180" t="s">
        <v>641</v>
      </c>
      <c r="F223" s="181" t="s">
        <v>642</v>
      </c>
      <c r="G223" s="182" t="s">
        <v>239</v>
      </c>
      <c r="H223" s="183">
        <v>1.2</v>
      </c>
      <c r="I223" s="184"/>
      <c r="J223" s="185">
        <f>ROUND(I223*H223,2)</f>
        <v>0</v>
      </c>
      <c r="K223" s="181" t="s">
        <v>192</v>
      </c>
      <c r="L223" s="38"/>
      <c r="M223" s="186" t="s">
        <v>1</v>
      </c>
      <c r="N223" s="187" t="s">
        <v>48</v>
      </c>
      <c r="O223" s="76"/>
      <c r="P223" s="188">
        <f>O223*H223</f>
        <v>0</v>
      </c>
      <c r="Q223" s="188">
        <v>0</v>
      </c>
      <c r="R223" s="188">
        <f>Q223*H223</f>
        <v>0</v>
      </c>
      <c r="S223" s="188">
        <v>0</v>
      </c>
      <c r="T223" s="18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0" t="s">
        <v>140</v>
      </c>
      <c r="AT223" s="190" t="s">
        <v>143</v>
      </c>
      <c r="AU223" s="190" t="s">
        <v>95</v>
      </c>
      <c r="AY223" s="18" t="s">
        <v>141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95</v>
      </c>
      <c r="BK223" s="191">
        <f>ROUND(I223*H223,2)</f>
        <v>0</v>
      </c>
      <c r="BL223" s="18" t="s">
        <v>140</v>
      </c>
      <c r="BM223" s="190" t="s">
        <v>643</v>
      </c>
    </row>
    <row r="224" s="2" customFormat="1">
      <c r="A224" s="37"/>
      <c r="B224" s="38"/>
      <c r="C224" s="37"/>
      <c r="D224" s="192" t="s">
        <v>148</v>
      </c>
      <c r="E224" s="37"/>
      <c r="F224" s="193" t="s">
        <v>644</v>
      </c>
      <c r="G224" s="37"/>
      <c r="H224" s="37"/>
      <c r="I224" s="194"/>
      <c r="J224" s="37"/>
      <c r="K224" s="37"/>
      <c r="L224" s="38"/>
      <c r="M224" s="195"/>
      <c r="N224" s="196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148</v>
      </c>
      <c r="AU224" s="18" t="s">
        <v>95</v>
      </c>
    </row>
    <row r="225" s="13" customFormat="1">
      <c r="A225" s="13"/>
      <c r="B225" s="201"/>
      <c r="C225" s="13"/>
      <c r="D225" s="192" t="s">
        <v>195</v>
      </c>
      <c r="E225" s="202" t="s">
        <v>1</v>
      </c>
      <c r="F225" s="203" t="s">
        <v>631</v>
      </c>
      <c r="G225" s="13"/>
      <c r="H225" s="202" t="s">
        <v>1</v>
      </c>
      <c r="I225" s="204"/>
      <c r="J225" s="13"/>
      <c r="K225" s="13"/>
      <c r="L225" s="201"/>
      <c r="M225" s="205"/>
      <c r="N225" s="206"/>
      <c r="O225" s="206"/>
      <c r="P225" s="206"/>
      <c r="Q225" s="206"/>
      <c r="R225" s="206"/>
      <c r="S225" s="206"/>
      <c r="T225" s="20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2" t="s">
        <v>195</v>
      </c>
      <c r="AU225" s="202" t="s">
        <v>95</v>
      </c>
      <c r="AV225" s="13" t="s">
        <v>89</v>
      </c>
      <c r="AW225" s="13" t="s">
        <v>37</v>
      </c>
      <c r="AX225" s="13" t="s">
        <v>82</v>
      </c>
      <c r="AY225" s="202" t="s">
        <v>141</v>
      </c>
    </row>
    <row r="226" s="14" customFormat="1">
      <c r="A226" s="14"/>
      <c r="B226" s="208"/>
      <c r="C226" s="14"/>
      <c r="D226" s="192" t="s">
        <v>195</v>
      </c>
      <c r="E226" s="209" t="s">
        <v>1</v>
      </c>
      <c r="F226" s="210" t="s">
        <v>645</v>
      </c>
      <c r="G226" s="14"/>
      <c r="H226" s="211">
        <v>1.2</v>
      </c>
      <c r="I226" s="212"/>
      <c r="J226" s="14"/>
      <c r="K226" s="14"/>
      <c r="L226" s="208"/>
      <c r="M226" s="213"/>
      <c r="N226" s="214"/>
      <c r="O226" s="214"/>
      <c r="P226" s="214"/>
      <c r="Q226" s="214"/>
      <c r="R226" s="214"/>
      <c r="S226" s="214"/>
      <c r="T226" s="21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9" t="s">
        <v>195</v>
      </c>
      <c r="AU226" s="209" t="s">
        <v>95</v>
      </c>
      <c r="AV226" s="14" t="s">
        <v>95</v>
      </c>
      <c r="AW226" s="14" t="s">
        <v>37</v>
      </c>
      <c r="AX226" s="14" t="s">
        <v>82</v>
      </c>
      <c r="AY226" s="209" t="s">
        <v>141</v>
      </c>
    </row>
    <row r="227" s="15" customFormat="1">
      <c r="A227" s="15"/>
      <c r="B227" s="216"/>
      <c r="C227" s="15"/>
      <c r="D227" s="192" t="s">
        <v>195</v>
      </c>
      <c r="E227" s="217" t="s">
        <v>1</v>
      </c>
      <c r="F227" s="218" t="s">
        <v>199</v>
      </c>
      <c r="G227" s="15"/>
      <c r="H227" s="219">
        <v>1.2</v>
      </c>
      <c r="I227" s="220"/>
      <c r="J227" s="15"/>
      <c r="K227" s="15"/>
      <c r="L227" s="216"/>
      <c r="M227" s="221"/>
      <c r="N227" s="222"/>
      <c r="O227" s="222"/>
      <c r="P227" s="222"/>
      <c r="Q227" s="222"/>
      <c r="R227" s="222"/>
      <c r="S227" s="222"/>
      <c r="T227" s="22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17" t="s">
        <v>195</v>
      </c>
      <c r="AU227" s="217" t="s">
        <v>95</v>
      </c>
      <c r="AV227" s="15" t="s">
        <v>140</v>
      </c>
      <c r="AW227" s="15" t="s">
        <v>37</v>
      </c>
      <c r="AX227" s="15" t="s">
        <v>89</v>
      </c>
      <c r="AY227" s="217" t="s">
        <v>141</v>
      </c>
    </row>
    <row r="228" s="2" customFormat="1" ht="24.15" customHeight="1">
      <c r="A228" s="37"/>
      <c r="B228" s="178"/>
      <c r="C228" s="179" t="s">
        <v>456</v>
      </c>
      <c r="D228" s="179" t="s">
        <v>143</v>
      </c>
      <c r="E228" s="180" t="s">
        <v>646</v>
      </c>
      <c r="F228" s="181" t="s">
        <v>647</v>
      </c>
      <c r="G228" s="182" t="s">
        <v>239</v>
      </c>
      <c r="H228" s="183">
        <v>3.6000000000000001</v>
      </c>
      <c r="I228" s="184"/>
      <c r="J228" s="185">
        <f>ROUND(I228*H228,2)</f>
        <v>0</v>
      </c>
      <c r="K228" s="181" t="s">
        <v>192</v>
      </c>
      <c r="L228" s="38"/>
      <c r="M228" s="186" t="s">
        <v>1</v>
      </c>
      <c r="N228" s="187" t="s">
        <v>48</v>
      </c>
      <c r="O228" s="76"/>
      <c r="P228" s="188">
        <f>O228*H228</f>
        <v>0</v>
      </c>
      <c r="Q228" s="188">
        <v>1.0000000000000001E-05</v>
      </c>
      <c r="R228" s="188">
        <f>Q228*H228</f>
        <v>3.6000000000000001E-05</v>
      </c>
      <c r="S228" s="188">
        <v>0</v>
      </c>
      <c r="T228" s="18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0" t="s">
        <v>140</v>
      </c>
      <c r="AT228" s="190" t="s">
        <v>143</v>
      </c>
      <c r="AU228" s="190" t="s">
        <v>95</v>
      </c>
      <c r="AY228" s="18" t="s">
        <v>141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95</v>
      </c>
      <c r="BK228" s="191">
        <f>ROUND(I228*H228,2)</f>
        <v>0</v>
      </c>
      <c r="BL228" s="18" t="s">
        <v>140</v>
      </c>
      <c r="BM228" s="190" t="s">
        <v>648</v>
      </c>
    </row>
    <row r="229" s="2" customFormat="1">
      <c r="A229" s="37"/>
      <c r="B229" s="38"/>
      <c r="C229" s="37"/>
      <c r="D229" s="192" t="s">
        <v>148</v>
      </c>
      <c r="E229" s="37"/>
      <c r="F229" s="193" t="s">
        <v>649</v>
      </c>
      <c r="G229" s="37"/>
      <c r="H229" s="37"/>
      <c r="I229" s="194"/>
      <c r="J229" s="37"/>
      <c r="K229" s="37"/>
      <c r="L229" s="38"/>
      <c r="M229" s="195"/>
      <c r="N229" s="196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148</v>
      </c>
      <c r="AU229" s="18" t="s">
        <v>95</v>
      </c>
    </row>
    <row r="230" s="13" customFormat="1">
      <c r="A230" s="13"/>
      <c r="B230" s="201"/>
      <c r="C230" s="13"/>
      <c r="D230" s="192" t="s">
        <v>195</v>
      </c>
      <c r="E230" s="202" t="s">
        <v>1</v>
      </c>
      <c r="F230" s="203" t="s">
        <v>650</v>
      </c>
      <c r="G230" s="13"/>
      <c r="H230" s="202" t="s">
        <v>1</v>
      </c>
      <c r="I230" s="204"/>
      <c r="J230" s="13"/>
      <c r="K230" s="13"/>
      <c r="L230" s="201"/>
      <c r="M230" s="205"/>
      <c r="N230" s="206"/>
      <c r="O230" s="206"/>
      <c r="P230" s="206"/>
      <c r="Q230" s="206"/>
      <c r="R230" s="206"/>
      <c r="S230" s="206"/>
      <c r="T230" s="20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02" t="s">
        <v>195</v>
      </c>
      <c r="AU230" s="202" t="s">
        <v>95</v>
      </c>
      <c r="AV230" s="13" t="s">
        <v>89</v>
      </c>
      <c r="AW230" s="13" t="s">
        <v>37</v>
      </c>
      <c r="AX230" s="13" t="s">
        <v>82</v>
      </c>
      <c r="AY230" s="202" t="s">
        <v>141</v>
      </c>
    </row>
    <row r="231" s="14" customFormat="1">
      <c r="A231" s="14"/>
      <c r="B231" s="208"/>
      <c r="C231" s="14"/>
      <c r="D231" s="192" t="s">
        <v>195</v>
      </c>
      <c r="E231" s="209" t="s">
        <v>1</v>
      </c>
      <c r="F231" s="210" t="s">
        <v>651</v>
      </c>
      <c r="G231" s="14"/>
      <c r="H231" s="211">
        <v>3.6000000000000001</v>
      </c>
      <c r="I231" s="212"/>
      <c r="J231" s="14"/>
      <c r="K231" s="14"/>
      <c r="L231" s="208"/>
      <c r="M231" s="213"/>
      <c r="N231" s="214"/>
      <c r="O231" s="214"/>
      <c r="P231" s="214"/>
      <c r="Q231" s="214"/>
      <c r="R231" s="214"/>
      <c r="S231" s="214"/>
      <c r="T231" s="21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9" t="s">
        <v>195</v>
      </c>
      <c r="AU231" s="209" t="s">
        <v>95</v>
      </c>
      <c r="AV231" s="14" t="s">
        <v>95</v>
      </c>
      <c r="AW231" s="14" t="s">
        <v>37</v>
      </c>
      <c r="AX231" s="14" t="s">
        <v>82</v>
      </c>
      <c r="AY231" s="209" t="s">
        <v>141</v>
      </c>
    </row>
    <row r="232" s="15" customFormat="1">
      <c r="A232" s="15"/>
      <c r="B232" s="216"/>
      <c r="C232" s="15"/>
      <c r="D232" s="192" t="s">
        <v>195</v>
      </c>
      <c r="E232" s="217" t="s">
        <v>1</v>
      </c>
      <c r="F232" s="218" t="s">
        <v>199</v>
      </c>
      <c r="G232" s="15"/>
      <c r="H232" s="219">
        <v>3.6000000000000001</v>
      </c>
      <c r="I232" s="220"/>
      <c r="J232" s="15"/>
      <c r="K232" s="15"/>
      <c r="L232" s="216"/>
      <c r="M232" s="221"/>
      <c r="N232" s="222"/>
      <c r="O232" s="222"/>
      <c r="P232" s="222"/>
      <c r="Q232" s="222"/>
      <c r="R232" s="222"/>
      <c r="S232" s="222"/>
      <c r="T232" s="22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17" t="s">
        <v>195</v>
      </c>
      <c r="AU232" s="217" t="s">
        <v>95</v>
      </c>
      <c r="AV232" s="15" t="s">
        <v>140</v>
      </c>
      <c r="AW232" s="15" t="s">
        <v>37</v>
      </c>
      <c r="AX232" s="15" t="s">
        <v>89</v>
      </c>
      <c r="AY232" s="217" t="s">
        <v>141</v>
      </c>
    </row>
    <row r="233" s="2" customFormat="1" ht="33" customHeight="1">
      <c r="A233" s="37"/>
      <c r="B233" s="178"/>
      <c r="C233" s="179" t="s">
        <v>460</v>
      </c>
      <c r="D233" s="179" t="s">
        <v>143</v>
      </c>
      <c r="E233" s="180" t="s">
        <v>652</v>
      </c>
      <c r="F233" s="181" t="s">
        <v>653</v>
      </c>
      <c r="G233" s="182" t="s">
        <v>209</v>
      </c>
      <c r="H233" s="183">
        <v>0.5</v>
      </c>
      <c r="I233" s="184"/>
      <c r="J233" s="185">
        <f>ROUND(I233*H233,2)</f>
        <v>0</v>
      </c>
      <c r="K233" s="181" t="s">
        <v>192</v>
      </c>
      <c r="L233" s="38"/>
      <c r="M233" s="186" t="s">
        <v>1</v>
      </c>
      <c r="N233" s="187" t="s">
        <v>48</v>
      </c>
      <c r="O233" s="76"/>
      <c r="P233" s="188">
        <f>O233*H233</f>
        <v>0</v>
      </c>
      <c r="Q233" s="188">
        <v>0</v>
      </c>
      <c r="R233" s="188">
        <f>Q233*H233</f>
        <v>0</v>
      </c>
      <c r="S233" s="188">
        <v>0</v>
      </c>
      <c r="T233" s="18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0" t="s">
        <v>140</v>
      </c>
      <c r="AT233" s="190" t="s">
        <v>143</v>
      </c>
      <c r="AU233" s="190" t="s">
        <v>95</v>
      </c>
      <c r="AY233" s="18" t="s">
        <v>141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95</v>
      </c>
      <c r="BK233" s="191">
        <f>ROUND(I233*H233,2)</f>
        <v>0</v>
      </c>
      <c r="BL233" s="18" t="s">
        <v>140</v>
      </c>
      <c r="BM233" s="190" t="s">
        <v>654</v>
      </c>
    </row>
    <row r="234" s="2" customFormat="1">
      <c r="A234" s="37"/>
      <c r="B234" s="38"/>
      <c r="C234" s="37"/>
      <c r="D234" s="192" t="s">
        <v>148</v>
      </c>
      <c r="E234" s="37"/>
      <c r="F234" s="193" t="s">
        <v>655</v>
      </c>
      <c r="G234" s="37"/>
      <c r="H234" s="37"/>
      <c r="I234" s="194"/>
      <c r="J234" s="37"/>
      <c r="K234" s="37"/>
      <c r="L234" s="38"/>
      <c r="M234" s="195"/>
      <c r="N234" s="196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148</v>
      </c>
      <c r="AU234" s="18" t="s">
        <v>95</v>
      </c>
    </row>
    <row r="235" s="2" customFormat="1" ht="33" customHeight="1">
      <c r="A235" s="37"/>
      <c r="B235" s="178"/>
      <c r="C235" s="179" t="s">
        <v>465</v>
      </c>
      <c r="D235" s="179" t="s">
        <v>143</v>
      </c>
      <c r="E235" s="180" t="s">
        <v>656</v>
      </c>
      <c r="F235" s="181" t="s">
        <v>657</v>
      </c>
      <c r="G235" s="182" t="s">
        <v>209</v>
      </c>
      <c r="H235" s="183">
        <v>0.90000000000000002</v>
      </c>
      <c r="I235" s="184"/>
      <c r="J235" s="185">
        <f>ROUND(I235*H235,2)</f>
        <v>0</v>
      </c>
      <c r="K235" s="181" t="s">
        <v>192</v>
      </c>
      <c r="L235" s="38"/>
      <c r="M235" s="186" t="s">
        <v>1</v>
      </c>
      <c r="N235" s="187" t="s">
        <v>48</v>
      </c>
      <c r="O235" s="76"/>
      <c r="P235" s="188">
        <f>O235*H235</f>
        <v>0</v>
      </c>
      <c r="Q235" s="188">
        <v>0</v>
      </c>
      <c r="R235" s="188">
        <f>Q235*H235</f>
        <v>0</v>
      </c>
      <c r="S235" s="188">
        <v>0</v>
      </c>
      <c r="T235" s="18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0" t="s">
        <v>140</v>
      </c>
      <c r="AT235" s="190" t="s">
        <v>143</v>
      </c>
      <c r="AU235" s="190" t="s">
        <v>95</v>
      </c>
      <c r="AY235" s="18" t="s">
        <v>141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95</v>
      </c>
      <c r="BK235" s="191">
        <f>ROUND(I235*H235,2)</f>
        <v>0</v>
      </c>
      <c r="BL235" s="18" t="s">
        <v>140</v>
      </c>
      <c r="BM235" s="190" t="s">
        <v>658</v>
      </c>
    </row>
    <row r="236" s="2" customFormat="1">
      <c r="A236" s="37"/>
      <c r="B236" s="38"/>
      <c r="C236" s="37"/>
      <c r="D236" s="192" t="s">
        <v>148</v>
      </c>
      <c r="E236" s="37"/>
      <c r="F236" s="193" t="s">
        <v>659</v>
      </c>
      <c r="G236" s="37"/>
      <c r="H236" s="37"/>
      <c r="I236" s="194"/>
      <c r="J236" s="37"/>
      <c r="K236" s="37"/>
      <c r="L236" s="38"/>
      <c r="M236" s="195"/>
      <c r="N236" s="196"/>
      <c r="O236" s="76"/>
      <c r="P236" s="76"/>
      <c r="Q236" s="76"/>
      <c r="R236" s="76"/>
      <c r="S236" s="76"/>
      <c r="T236" s="7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148</v>
      </c>
      <c r="AU236" s="18" t="s">
        <v>95</v>
      </c>
    </row>
    <row r="237" s="12" customFormat="1" ht="22.8" customHeight="1">
      <c r="A237" s="12"/>
      <c r="B237" s="165"/>
      <c r="C237" s="12"/>
      <c r="D237" s="166" t="s">
        <v>81</v>
      </c>
      <c r="E237" s="176" t="s">
        <v>275</v>
      </c>
      <c r="F237" s="176" t="s">
        <v>276</v>
      </c>
      <c r="G237" s="12"/>
      <c r="H237" s="12"/>
      <c r="I237" s="168"/>
      <c r="J237" s="177">
        <f>BK237</f>
        <v>0</v>
      </c>
      <c r="K237" s="12"/>
      <c r="L237" s="165"/>
      <c r="M237" s="170"/>
      <c r="N237" s="171"/>
      <c r="O237" s="171"/>
      <c r="P237" s="172">
        <f>SUM(P238:P255)</f>
        <v>0</v>
      </c>
      <c r="Q237" s="171"/>
      <c r="R237" s="172">
        <f>SUM(R238:R255)</f>
        <v>0</v>
      </c>
      <c r="S237" s="171"/>
      <c r="T237" s="173">
        <f>SUM(T238:T255)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66" t="s">
        <v>89</v>
      </c>
      <c r="AT237" s="174" t="s">
        <v>81</v>
      </c>
      <c r="AU237" s="174" t="s">
        <v>89</v>
      </c>
      <c r="AY237" s="166" t="s">
        <v>141</v>
      </c>
      <c r="BK237" s="175">
        <f>SUM(BK238:BK255)</f>
        <v>0</v>
      </c>
    </row>
    <row r="238" s="2" customFormat="1" ht="21.75" customHeight="1">
      <c r="A238" s="37"/>
      <c r="B238" s="178"/>
      <c r="C238" s="179" t="s">
        <v>469</v>
      </c>
      <c r="D238" s="179" t="s">
        <v>143</v>
      </c>
      <c r="E238" s="180" t="s">
        <v>660</v>
      </c>
      <c r="F238" s="181" t="s">
        <v>661</v>
      </c>
      <c r="G238" s="182" t="s">
        <v>280</v>
      </c>
      <c r="H238" s="183">
        <v>5.3890000000000002</v>
      </c>
      <c r="I238" s="184"/>
      <c r="J238" s="185">
        <f>ROUND(I238*H238,2)</f>
        <v>0</v>
      </c>
      <c r="K238" s="181" t="s">
        <v>192</v>
      </c>
      <c r="L238" s="38"/>
      <c r="M238" s="186" t="s">
        <v>1</v>
      </c>
      <c r="N238" s="187" t="s">
        <v>48</v>
      </c>
      <c r="O238" s="76"/>
      <c r="P238" s="188">
        <f>O238*H238</f>
        <v>0</v>
      </c>
      <c r="Q238" s="188">
        <v>0</v>
      </c>
      <c r="R238" s="188">
        <f>Q238*H238</f>
        <v>0</v>
      </c>
      <c r="S238" s="188">
        <v>0</v>
      </c>
      <c r="T238" s="18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0" t="s">
        <v>140</v>
      </c>
      <c r="AT238" s="190" t="s">
        <v>143</v>
      </c>
      <c r="AU238" s="190" t="s">
        <v>95</v>
      </c>
      <c r="AY238" s="18" t="s">
        <v>141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8" t="s">
        <v>95</v>
      </c>
      <c r="BK238" s="191">
        <f>ROUND(I238*H238,2)</f>
        <v>0</v>
      </c>
      <c r="BL238" s="18" t="s">
        <v>140</v>
      </c>
      <c r="BM238" s="190" t="s">
        <v>662</v>
      </c>
    </row>
    <row r="239" s="2" customFormat="1">
      <c r="A239" s="37"/>
      <c r="B239" s="38"/>
      <c r="C239" s="37"/>
      <c r="D239" s="192" t="s">
        <v>148</v>
      </c>
      <c r="E239" s="37"/>
      <c r="F239" s="193" t="s">
        <v>663</v>
      </c>
      <c r="G239" s="37"/>
      <c r="H239" s="37"/>
      <c r="I239" s="194"/>
      <c r="J239" s="37"/>
      <c r="K239" s="37"/>
      <c r="L239" s="38"/>
      <c r="M239" s="195"/>
      <c r="N239" s="196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148</v>
      </c>
      <c r="AU239" s="18" t="s">
        <v>95</v>
      </c>
    </row>
    <row r="240" s="14" customFormat="1">
      <c r="A240" s="14"/>
      <c r="B240" s="208"/>
      <c r="C240" s="14"/>
      <c r="D240" s="192" t="s">
        <v>195</v>
      </c>
      <c r="E240" s="209" t="s">
        <v>1</v>
      </c>
      <c r="F240" s="210" t="s">
        <v>664</v>
      </c>
      <c r="G240" s="14"/>
      <c r="H240" s="211">
        <v>8.7599999999999998</v>
      </c>
      <c r="I240" s="212"/>
      <c r="J240" s="14"/>
      <c r="K240" s="14"/>
      <c r="L240" s="208"/>
      <c r="M240" s="213"/>
      <c r="N240" s="214"/>
      <c r="O240" s="214"/>
      <c r="P240" s="214"/>
      <c r="Q240" s="214"/>
      <c r="R240" s="214"/>
      <c r="S240" s="214"/>
      <c r="T240" s="21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09" t="s">
        <v>195</v>
      </c>
      <c r="AU240" s="209" t="s">
        <v>95</v>
      </c>
      <c r="AV240" s="14" t="s">
        <v>95</v>
      </c>
      <c r="AW240" s="14" t="s">
        <v>37</v>
      </c>
      <c r="AX240" s="14" t="s">
        <v>82</v>
      </c>
      <c r="AY240" s="209" t="s">
        <v>141</v>
      </c>
    </row>
    <row r="241" s="13" customFormat="1">
      <c r="A241" s="13"/>
      <c r="B241" s="201"/>
      <c r="C241" s="13"/>
      <c r="D241" s="192" t="s">
        <v>195</v>
      </c>
      <c r="E241" s="202" t="s">
        <v>1</v>
      </c>
      <c r="F241" s="203" t="s">
        <v>665</v>
      </c>
      <c r="G241" s="13"/>
      <c r="H241" s="202" t="s">
        <v>1</v>
      </c>
      <c r="I241" s="204"/>
      <c r="J241" s="13"/>
      <c r="K241" s="13"/>
      <c r="L241" s="201"/>
      <c r="M241" s="205"/>
      <c r="N241" s="206"/>
      <c r="O241" s="206"/>
      <c r="P241" s="206"/>
      <c r="Q241" s="206"/>
      <c r="R241" s="206"/>
      <c r="S241" s="206"/>
      <c r="T241" s="20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2" t="s">
        <v>195</v>
      </c>
      <c r="AU241" s="202" t="s">
        <v>95</v>
      </c>
      <c r="AV241" s="13" t="s">
        <v>89</v>
      </c>
      <c r="AW241" s="13" t="s">
        <v>37</v>
      </c>
      <c r="AX241" s="13" t="s">
        <v>82</v>
      </c>
      <c r="AY241" s="202" t="s">
        <v>141</v>
      </c>
    </row>
    <row r="242" s="14" customFormat="1">
      <c r="A242" s="14"/>
      <c r="B242" s="208"/>
      <c r="C242" s="14"/>
      <c r="D242" s="192" t="s">
        <v>195</v>
      </c>
      <c r="E242" s="209" t="s">
        <v>1</v>
      </c>
      <c r="F242" s="210" t="s">
        <v>666</v>
      </c>
      <c r="G242" s="14"/>
      <c r="H242" s="211">
        <v>-1.1479999999999999</v>
      </c>
      <c r="I242" s="212"/>
      <c r="J242" s="14"/>
      <c r="K242" s="14"/>
      <c r="L242" s="208"/>
      <c r="M242" s="213"/>
      <c r="N242" s="214"/>
      <c r="O242" s="214"/>
      <c r="P242" s="214"/>
      <c r="Q242" s="214"/>
      <c r="R242" s="214"/>
      <c r="S242" s="214"/>
      <c r="T242" s="21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9" t="s">
        <v>195</v>
      </c>
      <c r="AU242" s="209" t="s">
        <v>95</v>
      </c>
      <c r="AV242" s="14" t="s">
        <v>95</v>
      </c>
      <c r="AW242" s="14" t="s">
        <v>37</v>
      </c>
      <c r="AX242" s="14" t="s">
        <v>82</v>
      </c>
      <c r="AY242" s="209" t="s">
        <v>141</v>
      </c>
    </row>
    <row r="243" s="14" customFormat="1">
      <c r="A243" s="14"/>
      <c r="B243" s="208"/>
      <c r="C243" s="14"/>
      <c r="D243" s="192" t="s">
        <v>195</v>
      </c>
      <c r="E243" s="209" t="s">
        <v>1</v>
      </c>
      <c r="F243" s="210" t="s">
        <v>667</v>
      </c>
      <c r="G243" s="14"/>
      <c r="H243" s="211">
        <v>-2.2229999999999999</v>
      </c>
      <c r="I243" s="212"/>
      <c r="J243" s="14"/>
      <c r="K243" s="14"/>
      <c r="L243" s="208"/>
      <c r="M243" s="213"/>
      <c r="N243" s="214"/>
      <c r="O243" s="214"/>
      <c r="P243" s="214"/>
      <c r="Q243" s="214"/>
      <c r="R243" s="214"/>
      <c r="S243" s="214"/>
      <c r="T243" s="21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9" t="s">
        <v>195</v>
      </c>
      <c r="AU243" s="209" t="s">
        <v>95</v>
      </c>
      <c r="AV243" s="14" t="s">
        <v>95</v>
      </c>
      <c r="AW243" s="14" t="s">
        <v>37</v>
      </c>
      <c r="AX243" s="14" t="s">
        <v>82</v>
      </c>
      <c r="AY243" s="209" t="s">
        <v>141</v>
      </c>
    </row>
    <row r="244" s="15" customFormat="1">
      <c r="A244" s="15"/>
      <c r="B244" s="216"/>
      <c r="C244" s="15"/>
      <c r="D244" s="192" t="s">
        <v>195</v>
      </c>
      <c r="E244" s="217" t="s">
        <v>1</v>
      </c>
      <c r="F244" s="218" t="s">
        <v>199</v>
      </c>
      <c r="G244" s="15"/>
      <c r="H244" s="219">
        <v>5.3890000000000002</v>
      </c>
      <c r="I244" s="220"/>
      <c r="J244" s="15"/>
      <c r="K244" s="15"/>
      <c r="L244" s="216"/>
      <c r="M244" s="221"/>
      <c r="N244" s="222"/>
      <c r="O244" s="222"/>
      <c r="P244" s="222"/>
      <c r="Q244" s="222"/>
      <c r="R244" s="222"/>
      <c r="S244" s="222"/>
      <c r="T244" s="22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7" t="s">
        <v>195</v>
      </c>
      <c r="AU244" s="217" t="s">
        <v>95</v>
      </c>
      <c r="AV244" s="15" t="s">
        <v>140</v>
      </c>
      <c r="AW244" s="15" t="s">
        <v>37</v>
      </c>
      <c r="AX244" s="15" t="s">
        <v>89</v>
      </c>
      <c r="AY244" s="217" t="s">
        <v>141</v>
      </c>
    </row>
    <row r="245" s="2" customFormat="1" ht="24.15" customHeight="1">
      <c r="A245" s="37"/>
      <c r="B245" s="178"/>
      <c r="C245" s="179" t="s">
        <v>434</v>
      </c>
      <c r="D245" s="179" t="s">
        <v>143</v>
      </c>
      <c r="E245" s="180" t="s">
        <v>668</v>
      </c>
      <c r="F245" s="181" t="s">
        <v>669</v>
      </c>
      <c r="G245" s="182" t="s">
        <v>280</v>
      </c>
      <c r="H245" s="183">
        <v>134.72499999999999</v>
      </c>
      <c r="I245" s="184"/>
      <c r="J245" s="185">
        <f>ROUND(I245*H245,2)</f>
        <v>0</v>
      </c>
      <c r="K245" s="181" t="s">
        <v>192</v>
      </c>
      <c r="L245" s="38"/>
      <c r="M245" s="186" t="s">
        <v>1</v>
      </c>
      <c r="N245" s="187" t="s">
        <v>48</v>
      </c>
      <c r="O245" s="76"/>
      <c r="P245" s="188">
        <f>O245*H245</f>
        <v>0</v>
      </c>
      <c r="Q245" s="188">
        <v>0</v>
      </c>
      <c r="R245" s="188">
        <f>Q245*H245</f>
        <v>0</v>
      </c>
      <c r="S245" s="188">
        <v>0</v>
      </c>
      <c r="T245" s="18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0" t="s">
        <v>140</v>
      </c>
      <c r="AT245" s="190" t="s">
        <v>143</v>
      </c>
      <c r="AU245" s="190" t="s">
        <v>95</v>
      </c>
      <c r="AY245" s="18" t="s">
        <v>141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95</v>
      </c>
      <c r="BK245" s="191">
        <f>ROUND(I245*H245,2)</f>
        <v>0</v>
      </c>
      <c r="BL245" s="18" t="s">
        <v>140</v>
      </c>
      <c r="BM245" s="190" t="s">
        <v>670</v>
      </c>
    </row>
    <row r="246" s="2" customFormat="1">
      <c r="A246" s="37"/>
      <c r="B246" s="38"/>
      <c r="C246" s="37"/>
      <c r="D246" s="192" t="s">
        <v>148</v>
      </c>
      <c r="E246" s="37"/>
      <c r="F246" s="193" t="s">
        <v>671</v>
      </c>
      <c r="G246" s="37"/>
      <c r="H246" s="37"/>
      <c r="I246" s="194"/>
      <c r="J246" s="37"/>
      <c r="K246" s="37"/>
      <c r="L246" s="38"/>
      <c r="M246" s="195"/>
      <c r="N246" s="196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148</v>
      </c>
      <c r="AU246" s="18" t="s">
        <v>95</v>
      </c>
    </row>
    <row r="247" s="14" customFormat="1">
      <c r="A247" s="14"/>
      <c r="B247" s="208"/>
      <c r="C247" s="14"/>
      <c r="D247" s="192" t="s">
        <v>195</v>
      </c>
      <c r="E247" s="209" t="s">
        <v>1</v>
      </c>
      <c r="F247" s="210" t="s">
        <v>672</v>
      </c>
      <c r="G247" s="14"/>
      <c r="H247" s="211">
        <v>134.72499999999999</v>
      </c>
      <c r="I247" s="212"/>
      <c r="J247" s="14"/>
      <c r="K247" s="14"/>
      <c r="L247" s="208"/>
      <c r="M247" s="213"/>
      <c r="N247" s="214"/>
      <c r="O247" s="214"/>
      <c r="P247" s="214"/>
      <c r="Q247" s="214"/>
      <c r="R247" s="214"/>
      <c r="S247" s="214"/>
      <c r="T247" s="21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9" t="s">
        <v>195</v>
      </c>
      <c r="AU247" s="209" t="s">
        <v>95</v>
      </c>
      <c r="AV247" s="14" t="s">
        <v>95</v>
      </c>
      <c r="AW247" s="14" t="s">
        <v>37</v>
      </c>
      <c r="AX247" s="14" t="s">
        <v>82</v>
      </c>
      <c r="AY247" s="209" t="s">
        <v>141</v>
      </c>
    </row>
    <row r="248" s="15" customFormat="1">
      <c r="A248" s="15"/>
      <c r="B248" s="216"/>
      <c r="C248" s="15"/>
      <c r="D248" s="192" t="s">
        <v>195</v>
      </c>
      <c r="E248" s="217" t="s">
        <v>1</v>
      </c>
      <c r="F248" s="218" t="s">
        <v>199</v>
      </c>
      <c r="G248" s="15"/>
      <c r="H248" s="219">
        <v>134.72499999999999</v>
      </c>
      <c r="I248" s="220"/>
      <c r="J248" s="15"/>
      <c r="K248" s="15"/>
      <c r="L248" s="216"/>
      <c r="M248" s="221"/>
      <c r="N248" s="222"/>
      <c r="O248" s="222"/>
      <c r="P248" s="222"/>
      <c r="Q248" s="222"/>
      <c r="R248" s="222"/>
      <c r="S248" s="222"/>
      <c r="T248" s="22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17" t="s">
        <v>195</v>
      </c>
      <c r="AU248" s="217" t="s">
        <v>95</v>
      </c>
      <c r="AV248" s="15" t="s">
        <v>140</v>
      </c>
      <c r="AW248" s="15" t="s">
        <v>37</v>
      </c>
      <c r="AX248" s="15" t="s">
        <v>89</v>
      </c>
      <c r="AY248" s="217" t="s">
        <v>141</v>
      </c>
    </row>
    <row r="249" s="2" customFormat="1" ht="37.8" customHeight="1">
      <c r="A249" s="37"/>
      <c r="B249" s="178"/>
      <c r="C249" s="179" t="s">
        <v>478</v>
      </c>
      <c r="D249" s="179" t="s">
        <v>143</v>
      </c>
      <c r="E249" s="180" t="s">
        <v>673</v>
      </c>
      <c r="F249" s="181" t="s">
        <v>674</v>
      </c>
      <c r="G249" s="182" t="s">
        <v>280</v>
      </c>
      <c r="H249" s="183">
        <v>1.1839999999999999</v>
      </c>
      <c r="I249" s="184"/>
      <c r="J249" s="185">
        <f>ROUND(I249*H249,2)</f>
        <v>0</v>
      </c>
      <c r="K249" s="181" t="s">
        <v>192</v>
      </c>
      <c r="L249" s="38"/>
      <c r="M249" s="186" t="s">
        <v>1</v>
      </c>
      <c r="N249" s="187" t="s">
        <v>48</v>
      </c>
      <c r="O249" s="76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0" t="s">
        <v>140</v>
      </c>
      <c r="AT249" s="190" t="s">
        <v>143</v>
      </c>
      <c r="AU249" s="190" t="s">
        <v>95</v>
      </c>
      <c r="AY249" s="18" t="s">
        <v>141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95</v>
      </c>
      <c r="BK249" s="191">
        <f>ROUND(I249*H249,2)</f>
        <v>0</v>
      </c>
      <c r="BL249" s="18" t="s">
        <v>140</v>
      </c>
      <c r="BM249" s="190" t="s">
        <v>675</v>
      </c>
    </row>
    <row r="250" s="2" customFormat="1">
      <c r="A250" s="37"/>
      <c r="B250" s="38"/>
      <c r="C250" s="37"/>
      <c r="D250" s="192" t="s">
        <v>148</v>
      </c>
      <c r="E250" s="37"/>
      <c r="F250" s="193" t="s">
        <v>676</v>
      </c>
      <c r="G250" s="37"/>
      <c r="H250" s="37"/>
      <c r="I250" s="194"/>
      <c r="J250" s="37"/>
      <c r="K250" s="37"/>
      <c r="L250" s="38"/>
      <c r="M250" s="195"/>
      <c r="N250" s="196"/>
      <c r="O250" s="76"/>
      <c r="P250" s="76"/>
      <c r="Q250" s="76"/>
      <c r="R250" s="76"/>
      <c r="S250" s="76"/>
      <c r="T250" s="7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148</v>
      </c>
      <c r="AU250" s="18" t="s">
        <v>95</v>
      </c>
    </row>
    <row r="251" s="14" customFormat="1">
      <c r="A251" s="14"/>
      <c r="B251" s="208"/>
      <c r="C251" s="14"/>
      <c r="D251" s="192" t="s">
        <v>195</v>
      </c>
      <c r="E251" s="209" t="s">
        <v>1</v>
      </c>
      <c r="F251" s="210" t="s">
        <v>677</v>
      </c>
      <c r="G251" s="14"/>
      <c r="H251" s="211">
        <v>5.3890000000000002</v>
      </c>
      <c r="I251" s="212"/>
      <c r="J251" s="14"/>
      <c r="K251" s="14"/>
      <c r="L251" s="208"/>
      <c r="M251" s="213"/>
      <c r="N251" s="214"/>
      <c r="O251" s="214"/>
      <c r="P251" s="214"/>
      <c r="Q251" s="214"/>
      <c r="R251" s="214"/>
      <c r="S251" s="214"/>
      <c r="T251" s="21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9" t="s">
        <v>195</v>
      </c>
      <c r="AU251" s="209" t="s">
        <v>95</v>
      </c>
      <c r="AV251" s="14" t="s">
        <v>95</v>
      </c>
      <c r="AW251" s="14" t="s">
        <v>37</v>
      </c>
      <c r="AX251" s="14" t="s">
        <v>82</v>
      </c>
      <c r="AY251" s="209" t="s">
        <v>141</v>
      </c>
    </row>
    <row r="252" s="14" customFormat="1">
      <c r="A252" s="14"/>
      <c r="B252" s="208"/>
      <c r="C252" s="14"/>
      <c r="D252" s="192" t="s">
        <v>195</v>
      </c>
      <c r="E252" s="209" t="s">
        <v>1</v>
      </c>
      <c r="F252" s="210" t="s">
        <v>678</v>
      </c>
      <c r="G252" s="14"/>
      <c r="H252" s="211">
        <v>-4.2050000000000001</v>
      </c>
      <c r="I252" s="212"/>
      <c r="J252" s="14"/>
      <c r="K252" s="14"/>
      <c r="L252" s="208"/>
      <c r="M252" s="213"/>
      <c r="N252" s="214"/>
      <c r="O252" s="214"/>
      <c r="P252" s="214"/>
      <c r="Q252" s="214"/>
      <c r="R252" s="214"/>
      <c r="S252" s="214"/>
      <c r="T252" s="21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9" t="s">
        <v>195</v>
      </c>
      <c r="AU252" s="209" t="s">
        <v>95</v>
      </c>
      <c r="AV252" s="14" t="s">
        <v>95</v>
      </c>
      <c r="AW252" s="14" t="s">
        <v>37</v>
      </c>
      <c r="AX252" s="14" t="s">
        <v>82</v>
      </c>
      <c r="AY252" s="209" t="s">
        <v>141</v>
      </c>
    </row>
    <row r="253" s="15" customFormat="1">
      <c r="A253" s="15"/>
      <c r="B253" s="216"/>
      <c r="C253" s="15"/>
      <c r="D253" s="192" t="s">
        <v>195</v>
      </c>
      <c r="E253" s="217" t="s">
        <v>1</v>
      </c>
      <c r="F253" s="218" t="s">
        <v>199</v>
      </c>
      <c r="G253" s="15"/>
      <c r="H253" s="219">
        <v>1.1840000000000002</v>
      </c>
      <c r="I253" s="220"/>
      <c r="J253" s="15"/>
      <c r="K253" s="15"/>
      <c r="L253" s="216"/>
      <c r="M253" s="221"/>
      <c r="N253" s="222"/>
      <c r="O253" s="222"/>
      <c r="P253" s="222"/>
      <c r="Q253" s="222"/>
      <c r="R253" s="222"/>
      <c r="S253" s="222"/>
      <c r="T253" s="22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17" t="s">
        <v>195</v>
      </c>
      <c r="AU253" s="217" t="s">
        <v>95</v>
      </c>
      <c r="AV253" s="15" t="s">
        <v>140</v>
      </c>
      <c r="AW253" s="15" t="s">
        <v>37</v>
      </c>
      <c r="AX253" s="15" t="s">
        <v>89</v>
      </c>
      <c r="AY253" s="217" t="s">
        <v>141</v>
      </c>
    </row>
    <row r="254" s="2" customFormat="1" ht="44.25" customHeight="1">
      <c r="A254" s="37"/>
      <c r="B254" s="178"/>
      <c r="C254" s="179" t="s">
        <v>483</v>
      </c>
      <c r="D254" s="179" t="s">
        <v>143</v>
      </c>
      <c r="E254" s="180" t="s">
        <v>679</v>
      </c>
      <c r="F254" s="181" t="s">
        <v>680</v>
      </c>
      <c r="G254" s="182" t="s">
        <v>280</v>
      </c>
      <c r="H254" s="183">
        <v>4.2050000000000001</v>
      </c>
      <c r="I254" s="184"/>
      <c r="J254" s="185">
        <f>ROUND(I254*H254,2)</f>
        <v>0</v>
      </c>
      <c r="K254" s="181" t="s">
        <v>192</v>
      </c>
      <c r="L254" s="38"/>
      <c r="M254" s="186" t="s">
        <v>1</v>
      </c>
      <c r="N254" s="187" t="s">
        <v>48</v>
      </c>
      <c r="O254" s="76"/>
      <c r="P254" s="188">
        <f>O254*H254</f>
        <v>0</v>
      </c>
      <c r="Q254" s="188">
        <v>0</v>
      </c>
      <c r="R254" s="188">
        <f>Q254*H254</f>
        <v>0</v>
      </c>
      <c r="S254" s="188">
        <v>0</v>
      </c>
      <c r="T254" s="18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0" t="s">
        <v>140</v>
      </c>
      <c r="AT254" s="190" t="s">
        <v>143</v>
      </c>
      <c r="AU254" s="190" t="s">
        <v>95</v>
      </c>
      <c r="AY254" s="18" t="s">
        <v>141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8" t="s">
        <v>95</v>
      </c>
      <c r="BK254" s="191">
        <f>ROUND(I254*H254,2)</f>
        <v>0</v>
      </c>
      <c r="BL254" s="18" t="s">
        <v>140</v>
      </c>
      <c r="BM254" s="190" t="s">
        <v>681</v>
      </c>
    </row>
    <row r="255" s="2" customFormat="1">
      <c r="A255" s="37"/>
      <c r="B255" s="38"/>
      <c r="C255" s="37"/>
      <c r="D255" s="192" t="s">
        <v>148</v>
      </c>
      <c r="E255" s="37"/>
      <c r="F255" s="193" t="s">
        <v>680</v>
      </c>
      <c r="G255" s="37"/>
      <c r="H255" s="37"/>
      <c r="I255" s="194"/>
      <c r="J255" s="37"/>
      <c r="K255" s="37"/>
      <c r="L255" s="38"/>
      <c r="M255" s="195"/>
      <c r="N255" s="196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148</v>
      </c>
      <c r="AU255" s="18" t="s">
        <v>95</v>
      </c>
    </row>
    <row r="256" s="12" customFormat="1" ht="22.8" customHeight="1">
      <c r="A256" s="12"/>
      <c r="B256" s="165"/>
      <c r="C256" s="12"/>
      <c r="D256" s="166" t="s">
        <v>81</v>
      </c>
      <c r="E256" s="176" t="s">
        <v>417</v>
      </c>
      <c r="F256" s="176" t="s">
        <v>418</v>
      </c>
      <c r="G256" s="12"/>
      <c r="H256" s="12"/>
      <c r="I256" s="168"/>
      <c r="J256" s="177">
        <f>BK256</f>
        <v>0</v>
      </c>
      <c r="K256" s="12"/>
      <c r="L256" s="165"/>
      <c r="M256" s="170"/>
      <c r="N256" s="171"/>
      <c r="O256" s="171"/>
      <c r="P256" s="172">
        <f>SUM(P257:P258)</f>
        <v>0</v>
      </c>
      <c r="Q256" s="171"/>
      <c r="R256" s="172">
        <f>SUM(R257:R258)</f>
        <v>0</v>
      </c>
      <c r="S256" s="171"/>
      <c r="T256" s="173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66" t="s">
        <v>89</v>
      </c>
      <c r="AT256" s="174" t="s">
        <v>81</v>
      </c>
      <c r="AU256" s="174" t="s">
        <v>89</v>
      </c>
      <c r="AY256" s="166" t="s">
        <v>141</v>
      </c>
      <c r="BK256" s="175">
        <f>SUM(BK257:BK258)</f>
        <v>0</v>
      </c>
    </row>
    <row r="257" s="2" customFormat="1" ht="24.15" customHeight="1">
      <c r="A257" s="37"/>
      <c r="B257" s="178"/>
      <c r="C257" s="179" t="s">
        <v>488</v>
      </c>
      <c r="D257" s="179" t="s">
        <v>143</v>
      </c>
      <c r="E257" s="180" t="s">
        <v>682</v>
      </c>
      <c r="F257" s="181" t="s">
        <v>683</v>
      </c>
      <c r="G257" s="182" t="s">
        <v>280</v>
      </c>
      <c r="H257" s="183">
        <v>14.432</v>
      </c>
      <c r="I257" s="184"/>
      <c r="J257" s="185">
        <f>ROUND(I257*H257,2)</f>
        <v>0</v>
      </c>
      <c r="K257" s="181" t="s">
        <v>192</v>
      </c>
      <c r="L257" s="38"/>
      <c r="M257" s="186" t="s">
        <v>1</v>
      </c>
      <c r="N257" s="187" t="s">
        <v>48</v>
      </c>
      <c r="O257" s="76"/>
      <c r="P257" s="188">
        <f>O257*H257</f>
        <v>0</v>
      </c>
      <c r="Q257" s="188">
        <v>0</v>
      </c>
      <c r="R257" s="188">
        <f>Q257*H257</f>
        <v>0</v>
      </c>
      <c r="S257" s="188">
        <v>0</v>
      </c>
      <c r="T257" s="18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0" t="s">
        <v>140</v>
      </c>
      <c r="AT257" s="190" t="s">
        <v>143</v>
      </c>
      <c r="AU257" s="190" t="s">
        <v>95</v>
      </c>
      <c r="AY257" s="18" t="s">
        <v>141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8" t="s">
        <v>95</v>
      </c>
      <c r="BK257" s="191">
        <f>ROUND(I257*H257,2)</f>
        <v>0</v>
      </c>
      <c r="BL257" s="18" t="s">
        <v>140</v>
      </c>
      <c r="BM257" s="190" t="s">
        <v>684</v>
      </c>
    </row>
    <row r="258" s="2" customFormat="1">
      <c r="A258" s="37"/>
      <c r="B258" s="38"/>
      <c r="C258" s="37"/>
      <c r="D258" s="192" t="s">
        <v>148</v>
      </c>
      <c r="E258" s="37"/>
      <c r="F258" s="193" t="s">
        <v>685</v>
      </c>
      <c r="G258" s="37"/>
      <c r="H258" s="37"/>
      <c r="I258" s="194"/>
      <c r="J258" s="37"/>
      <c r="K258" s="37"/>
      <c r="L258" s="38"/>
      <c r="M258" s="197"/>
      <c r="N258" s="198"/>
      <c r="O258" s="199"/>
      <c r="P258" s="199"/>
      <c r="Q258" s="199"/>
      <c r="R258" s="199"/>
      <c r="S258" s="199"/>
      <c r="T258" s="200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148</v>
      </c>
      <c r="AU258" s="18" t="s">
        <v>95</v>
      </c>
    </row>
    <row r="259" s="2" customFormat="1" ht="6.96" customHeight="1">
      <c r="A259" s="37"/>
      <c r="B259" s="59"/>
      <c r="C259" s="60"/>
      <c r="D259" s="60"/>
      <c r="E259" s="60"/>
      <c r="F259" s="60"/>
      <c r="G259" s="60"/>
      <c r="H259" s="60"/>
      <c r="I259" s="60"/>
      <c r="J259" s="60"/>
      <c r="K259" s="60"/>
      <c r="L259" s="38"/>
      <c r="M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</row>
  </sheetData>
  <autoFilter ref="C127:K2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2022-06-16T11:30:53Z</dcterms:created>
  <dcterms:modified xsi:type="dcterms:W3CDTF">2022-06-16T11:30:57Z</dcterms:modified>
</cp:coreProperties>
</file>